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drawings/drawing6.xml" ContentType="application/vnd.openxmlformats-officedocument.drawing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jc\PROCESOS  SISTEMA GESTION DE CALIDAD\PROCESOS 2017\D V4.0\D01\D01.03\Formatos\Formatos\"/>
    </mc:Choice>
  </mc:AlternateContent>
  <bookViews>
    <workbookView minimized="1" xWindow="-105" yWindow="3780" windowWidth="15570" windowHeight="3990" tabRatio="599" firstSheet="1" activeTab="1"/>
  </bookViews>
  <sheets>
    <sheet name="GESTION DIRECTIVA" sheetId="1" r:id="rId1"/>
    <sheet name="GESTION ACADÉMICA" sheetId="2" r:id="rId2"/>
    <sheet name="GESTION ADMINISTRATIVA" sheetId="3" r:id="rId3"/>
    <sheet name="GESTION DE LA COMUNIDAD" sheetId="4" r:id="rId4"/>
    <sheet name="ANALISIS POR PROCESOS" sheetId="6" r:id="rId5"/>
    <sheet name="ANALISIS POR GESTION" sheetId="7" r:id="rId6"/>
  </sheets>
  <definedNames>
    <definedName name="_xlnm._FilterDatabase" localSheetId="4" hidden="1">'ANALISIS POR PROCESOS'!$B$3:$K$4</definedName>
    <definedName name="_xlnm._FilterDatabase" localSheetId="0" hidden="1">'GESTION DIRECTIVA'!$A$7:$AK$7</definedName>
  </definedNames>
  <calcPr calcId="152511"/>
</workbook>
</file>

<file path=xl/calcChain.xml><?xml version="1.0" encoding="utf-8"?>
<calcChain xmlns="http://schemas.openxmlformats.org/spreadsheetml/2006/main">
  <c r="H23" i="6" l="1"/>
  <c r="J142" i="6"/>
  <c r="H142" i="6"/>
  <c r="F142" i="6"/>
  <c r="D142" i="6"/>
  <c r="J141" i="6"/>
  <c r="H141" i="6"/>
  <c r="F141" i="6"/>
  <c r="D141" i="6"/>
  <c r="J140" i="6"/>
  <c r="H140" i="6"/>
  <c r="F140" i="6"/>
  <c r="D140" i="6"/>
  <c r="D143" i="6" s="1"/>
  <c r="J137" i="6"/>
  <c r="H137" i="6"/>
  <c r="F137" i="6"/>
  <c r="D137" i="6"/>
  <c r="J136" i="6"/>
  <c r="H136" i="6"/>
  <c r="F136" i="6"/>
  <c r="D136" i="6"/>
  <c r="J135" i="6"/>
  <c r="H135" i="6"/>
  <c r="H138" i="6" s="1"/>
  <c r="F135" i="6"/>
  <c r="D135" i="6"/>
  <c r="J132" i="6"/>
  <c r="H132" i="6"/>
  <c r="F132" i="6"/>
  <c r="D132" i="6"/>
  <c r="J131" i="6"/>
  <c r="H131" i="6"/>
  <c r="F131" i="6"/>
  <c r="D131" i="6"/>
  <c r="J130" i="6"/>
  <c r="H130" i="6"/>
  <c r="F130" i="6"/>
  <c r="D130" i="6"/>
  <c r="J129" i="6"/>
  <c r="H129" i="6"/>
  <c r="F129" i="6"/>
  <c r="D129" i="6"/>
  <c r="D133" i="6" s="1"/>
  <c r="J126" i="6"/>
  <c r="H126" i="6"/>
  <c r="F126" i="6"/>
  <c r="D126" i="6"/>
  <c r="J125" i="6"/>
  <c r="H125" i="6"/>
  <c r="F125" i="6"/>
  <c r="D125" i="6"/>
  <c r="J124" i="6"/>
  <c r="H124" i="6"/>
  <c r="F124" i="6"/>
  <c r="D124" i="6"/>
  <c r="J123" i="6"/>
  <c r="H123" i="6"/>
  <c r="F123" i="6"/>
  <c r="D123" i="6"/>
  <c r="J117" i="6"/>
  <c r="H117" i="6"/>
  <c r="F117" i="6"/>
  <c r="D117" i="6"/>
  <c r="J116" i="6"/>
  <c r="H116" i="6"/>
  <c r="F116" i="6"/>
  <c r="D116" i="6"/>
  <c r="J115" i="6"/>
  <c r="H115" i="6"/>
  <c r="F115" i="6"/>
  <c r="D115" i="6"/>
  <c r="J114" i="6"/>
  <c r="H114" i="6"/>
  <c r="F114" i="6"/>
  <c r="D114" i="6"/>
  <c r="J111" i="6"/>
  <c r="H111" i="6"/>
  <c r="F111" i="6"/>
  <c r="D111" i="6"/>
  <c r="J110" i="6"/>
  <c r="H110" i="6"/>
  <c r="F110" i="6"/>
  <c r="D110" i="6"/>
  <c r="J109" i="6"/>
  <c r="H109" i="6"/>
  <c r="F109" i="6"/>
  <c r="D109" i="6"/>
  <c r="J108" i="6"/>
  <c r="H108" i="6"/>
  <c r="F108" i="6"/>
  <c r="D108" i="6"/>
  <c r="J107" i="6"/>
  <c r="H107" i="6"/>
  <c r="F107" i="6"/>
  <c r="D107" i="6"/>
  <c r="J106" i="6"/>
  <c r="H106" i="6"/>
  <c r="F106" i="6"/>
  <c r="D106" i="6"/>
  <c r="J105" i="6"/>
  <c r="H105" i="6"/>
  <c r="F105" i="6"/>
  <c r="D105" i="6"/>
  <c r="J104" i="6"/>
  <c r="H104" i="6"/>
  <c r="F104" i="6"/>
  <c r="D104" i="6"/>
  <c r="J103" i="6"/>
  <c r="H103" i="6"/>
  <c r="F103" i="6"/>
  <c r="D103" i="6"/>
  <c r="J102" i="6"/>
  <c r="H102" i="6"/>
  <c r="F102" i="6"/>
  <c r="D102" i="6"/>
  <c r="J99" i="6"/>
  <c r="H99" i="6"/>
  <c r="F99" i="6"/>
  <c r="D99" i="6"/>
  <c r="J98" i="6"/>
  <c r="H98" i="6"/>
  <c r="H100" i="6" s="1"/>
  <c r="F98" i="6"/>
  <c r="D98" i="6"/>
  <c r="D100" i="6" s="1"/>
  <c r="J95" i="6"/>
  <c r="H95" i="6"/>
  <c r="F95" i="6"/>
  <c r="D95" i="6"/>
  <c r="J94" i="6"/>
  <c r="H94" i="6"/>
  <c r="F94" i="6"/>
  <c r="D94" i="6"/>
  <c r="J93" i="6"/>
  <c r="H93" i="6"/>
  <c r="F93" i="6"/>
  <c r="D93" i="6"/>
  <c r="J92" i="6"/>
  <c r="H92" i="6"/>
  <c r="F92" i="6"/>
  <c r="D92" i="6"/>
  <c r="J91" i="6"/>
  <c r="H91" i="6"/>
  <c r="F91" i="6"/>
  <c r="D91" i="6"/>
  <c r="J90" i="6"/>
  <c r="H90" i="6"/>
  <c r="F90" i="6"/>
  <c r="D90" i="6"/>
  <c r="J89" i="6"/>
  <c r="H89" i="6"/>
  <c r="F89" i="6"/>
  <c r="D89" i="6"/>
  <c r="J86" i="6"/>
  <c r="H86" i="6"/>
  <c r="F86" i="6"/>
  <c r="D86" i="6"/>
  <c r="J85" i="6"/>
  <c r="H85" i="6"/>
  <c r="F85" i="6"/>
  <c r="D85" i="6"/>
  <c r="J84" i="6"/>
  <c r="H84" i="6"/>
  <c r="H87" i="6" s="1"/>
  <c r="F84" i="6"/>
  <c r="D84" i="6"/>
  <c r="D87" i="6" s="1"/>
  <c r="J78" i="6"/>
  <c r="H78" i="6"/>
  <c r="F78" i="6"/>
  <c r="D78" i="6"/>
  <c r="J77" i="6"/>
  <c r="H77" i="6"/>
  <c r="F77" i="6"/>
  <c r="D77" i="6"/>
  <c r="J76" i="6"/>
  <c r="H76" i="6"/>
  <c r="F76" i="6"/>
  <c r="D76" i="6"/>
  <c r="J75" i="6"/>
  <c r="H75" i="6"/>
  <c r="F75" i="6"/>
  <c r="D75" i="6"/>
  <c r="J74" i="6"/>
  <c r="H74" i="6"/>
  <c r="F74" i="6"/>
  <c r="D74" i="6"/>
  <c r="J73" i="6"/>
  <c r="H73" i="6"/>
  <c r="F73" i="6"/>
  <c r="D73" i="6"/>
  <c r="J70" i="6"/>
  <c r="H70" i="6"/>
  <c r="F70" i="6"/>
  <c r="D70" i="6"/>
  <c r="J69" i="6"/>
  <c r="H69" i="6"/>
  <c r="F69" i="6"/>
  <c r="D69" i="6"/>
  <c r="J68" i="6"/>
  <c r="H68" i="6"/>
  <c r="F68" i="6"/>
  <c r="D68" i="6"/>
  <c r="J67" i="6"/>
  <c r="H67" i="6"/>
  <c r="F67" i="6"/>
  <c r="D67" i="6"/>
  <c r="J64" i="6"/>
  <c r="H64" i="6"/>
  <c r="F64" i="6"/>
  <c r="D64" i="6"/>
  <c r="J63" i="6"/>
  <c r="H63" i="6"/>
  <c r="F63" i="6"/>
  <c r="D63" i="6"/>
  <c r="J62" i="6"/>
  <c r="H62" i="6"/>
  <c r="F62" i="6"/>
  <c r="D62" i="6"/>
  <c r="J61" i="6"/>
  <c r="H61" i="6"/>
  <c r="F61" i="6"/>
  <c r="D61" i="6"/>
  <c r="J58" i="6"/>
  <c r="H58" i="6"/>
  <c r="F58" i="6"/>
  <c r="D58" i="6"/>
  <c r="J57" i="6"/>
  <c r="H57" i="6"/>
  <c r="F57" i="6"/>
  <c r="D57" i="6"/>
  <c r="J56" i="6"/>
  <c r="H56" i="6"/>
  <c r="F56" i="6"/>
  <c r="D56" i="6"/>
  <c r="J55" i="6"/>
  <c r="H55" i="6"/>
  <c r="F55" i="6"/>
  <c r="D55" i="6"/>
  <c r="J54" i="6"/>
  <c r="H54" i="6"/>
  <c r="F54" i="6"/>
  <c r="D54" i="6"/>
  <c r="J48" i="6"/>
  <c r="H48" i="6"/>
  <c r="F48" i="6"/>
  <c r="D48" i="6"/>
  <c r="J47" i="6"/>
  <c r="H47" i="6"/>
  <c r="F47" i="6"/>
  <c r="D47" i="6"/>
  <c r="J46" i="6"/>
  <c r="H46" i="6"/>
  <c r="F46" i="6"/>
  <c r="D46" i="6"/>
  <c r="J45" i="6"/>
  <c r="H45" i="6"/>
  <c r="F45" i="6"/>
  <c r="D45" i="6"/>
  <c r="J42" i="6"/>
  <c r="H42" i="6"/>
  <c r="F42" i="6"/>
  <c r="D42" i="6"/>
  <c r="J41" i="6"/>
  <c r="H41" i="6"/>
  <c r="F41" i="6"/>
  <c r="D41" i="6"/>
  <c r="J40" i="6"/>
  <c r="H40" i="6"/>
  <c r="F40" i="6"/>
  <c r="D40" i="6"/>
  <c r="J39" i="6"/>
  <c r="H39" i="6"/>
  <c r="F39" i="6"/>
  <c r="D39" i="6"/>
  <c r="J38" i="6"/>
  <c r="H38" i="6"/>
  <c r="F38" i="6"/>
  <c r="D38" i="6"/>
  <c r="J37" i="6"/>
  <c r="H37" i="6"/>
  <c r="F37" i="6"/>
  <c r="D37" i="6"/>
  <c r="J36" i="6"/>
  <c r="H36" i="6"/>
  <c r="F36" i="6"/>
  <c r="D36" i="6"/>
  <c r="J35" i="6"/>
  <c r="H35" i="6"/>
  <c r="F35" i="6"/>
  <c r="D35" i="6"/>
  <c r="J34" i="6"/>
  <c r="H34" i="6"/>
  <c r="F34" i="6"/>
  <c r="D34" i="6"/>
  <c r="J31" i="6"/>
  <c r="H31" i="6"/>
  <c r="F31" i="6"/>
  <c r="D31" i="6"/>
  <c r="J30" i="6"/>
  <c r="H30" i="6"/>
  <c r="F30" i="6"/>
  <c r="D30" i="6"/>
  <c r="J29" i="6"/>
  <c r="H29" i="6"/>
  <c r="F29" i="6"/>
  <c r="D29" i="6"/>
  <c r="J28" i="6"/>
  <c r="H28" i="6"/>
  <c r="F28" i="6"/>
  <c r="D28" i="6"/>
  <c r="J25" i="6"/>
  <c r="H25" i="6"/>
  <c r="F25" i="6"/>
  <c r="D25" i="6"/>
  <c r="J24" i="6"/>
  <c r="H24" i="6"/>
  <c r="F24" i="6"/>
  <c r="D24" i="6"/>
  <c r="J23" i="6"/>
  <c r="F23" i="6"/>
  <c r="J22" i="6"/>
  <c r="H22" i="6"/>
  <c r="F22" i="6"/>
  <c r="D22" i="6"/>
  <c r="J21" i="6"/>
  <c r="H21" i="6"/>
  <c r="F21" i="6"/>
  <c r="D21" i="6"/>
  <c r="J20" i="6"/>
  <c r="H20" i="6"/>
  <c r="F20" i="6"/>
  <c r="D20" i="6"/>
  <c r="J19" i="6"/>
  <c r="H19" i="6"/>
  <c r="F19" i="6"/>
  <c r="D19" i="6"/>
  <c r="J18" i="6"/>
  <c r="H18" i="6"/>
  <c r="F18" i="6"/>
  <c r="D18" i="6"/>
  <c r="J15" i="6"/>
  <c r="H15" i="6"/>
  <c r="F15" i="6"/>
  <c r="D15" i="6"/>
  <c r="J14" i="6"/>
  <c r="H14" i="6"/>
  <c r="F14" i="6"/>
  <c r="D14" i="6"/>
  <c r="J13" i="6"/>
  <c r="H13" i="6"/>
  <c r="F13" i="6"/>
  <c r="D13" i="6"/>
  <c r="J12" i="6"/>
  <c r="H12" i="6"/>
  <c r="F12" i="6"/>
  <c r="D12" i="6"/>
  <c r="J11" i="6"/>
  <c r="H11" i="6"/>
  <c r="F11" i="6"/>
  <c r="D11" i="6"/>
  <c r="J8" i="6"/>
  <c r="H8" i="6"/>
  <c r="F8" i="6"/>
  <c r="D8" i="6"/>
  <c r="J7" i="6"/>
  <c r="H7" i="6"/>
  <c r="F7" i="6"/>
  <c r="D7" i="6"/>
  <c r="J6" i="6"/>
  <c r="H6" i="6"/>
  <c r="F6" i="6"/>
  <c r="D6" i="6"/>
  <c r="J5" i="6"/>
  <c r="H5" i="6"/>
  <c r="F5" i="6"/>
  <c r="D5" i="6"/>
  <c r="E115" i="6" l="1"/>
  <c r="K114" i="6"/>
  <c r="E55" i="6"/>
  <c r="G117" i="6"/>
  <c r="D23" i="6"/>
  <c r="E23" i="6" s="1"/>
  <c r="E108" i="6"/>
  <c r="H79" i="6"/>
  <c r="H143" i="6"/>
  <c r="K117" i="6"/>
  <c r="K37" i="6"/>
  <c r="G99" i="6"/>
  <c r="E104" i="6"/>
  <c r="I114" i="6"/>
  <c r="G137" i="6"/>
  <c r="E117" i="6"/>
  <c r="K74" i="6"/>
  <c r="G78" i="6"/>
  <c r="I75" i="6"/>
  <c r="G114" i="6"/>
  <c r="I74" i="6"/>
  <c r="G75" i="6"/>
  <c r="K75" i="6"/>
  <c r="E75" i="6"/>
  <c r="E74" i="6"/>
  <c r="G74" i="6"/>
  <c r="E114" i="6"/>
  <c r="K94" i="6"/>
  <c r="K109" i="6"/>
  <c r="E46" i="6"/>
  <c r="J79" i="6"/>
  <c r="E58" i="6"/>
  <c r="E95" i="6"/>
  <c r="D79" i="6"/>
  <c r="G73" i="6"/>
  <c r="G140" i="6"/>
  <c r="I95" i="6"/>
  <c r="E73" i="6"/>
  <c r="K73" i="6"/>
  <c r="F79" i="6"/>
  <c r="E56" i="6"/>
  <c r="K116" i="6"/>
  <c r="G92" i="6"/>
  <c r="D138" i="6"/>
  <c r="J138" i="6"/>
  <c r="I73" i="6"/>
  <c r="G41" i="6"/>
  <c r="J100" i="6"/>
  <c r="F138" i="6"/>
  <c r="F133" i="6"/>
  <c r="F100" i="6"/>
  <c r="E116" i="6"/>
  <c r="I116" i="6"/>
  <c r="G116" i="6"/>
  <c r="G91" i="6"/>
  <c r="E57" i="6"/>
  <c r="E41" i="6"/>
  <c r="G40" i="6"/>
  <c r="G31" i="6"/>
  <c r="G93" i="6"/>
  <c r="G70" i="6"/>
  <c r="E31" i="6"/>
  <c r="I31" i="6"/>
  <c r="E70" i="6"/>
  <c r="I70" i="6"/>
  <c r="E99" i="6"/>
  <c r="I99" i="6"/>
  <c r="E137" i="6"/>
  <c r="I137" i="6"/>
  <c r="E140" i="6"/>
  <c r="I140" i="6"/>
  <c r="K42" i="6"/>
  <c r="K70" i="6"/>
  <c r="K99" i="6"/>
  <c r="K137" i="6"/>
  <c r="K140" i="6"/>
  <c r="G55" i="6"/>
  <c r="G56" i="6"/>
  <c r="G57" i="6"/>
  <c r="G58" i="6"/>
  <c r="K40" i="6"/>
  <c r="K41" i="6"/>
  <c r="E40" i="6"/>
  <c r="I40" i="6"/>
  <c r="E142" i="6"/>
  <c r="E141" i="6"/>
  <c r="G136" i="6"/>
  <c r="E136" i="6"/>
  <c r="E132" i="6"/>
  <c r="E131" i="6"/>
  <c r="E130" i="6"/>
  <c r="E126" i="6"/>
  <c r="E125" i="6"/>
  <c r="E123" i="6"/>
  <c r="K136" i="6"/>
  <c r="I136" i="6"/>
  <c r="G95" i="6"/>
  <c r="K95" i="6"/>
  <c r="G125" i="6"/>
  <c r="E106" i="6"/>
  <c r="G123" i="6"/>
  <c r="K123" i="6"/>
  <c r="G126" i="6"/>
  <c r="K126" i="6"/>
  <c r="K129" i="6"/>
  <c r="G141" i="6"/>
  <c r="K141" i="6"/>
  <c r="G142" i="6"/>
  <c r="K142" i="6"/>
  <c r="K125" i="6"/>
  <c r="I94" i="6"/>
  <c r="I123" i="6"/>
  <c r="I126" i="6"/>
  <c r="I129" i="6"/>
  <c r="I141" i="6"/>
  <c r="I142" i="6"/>
  <c r="I125" i="6"/>
  <c r="K91" i="6"/>
  <c r="K92" i="6"/>
  <c r="K93" i="6"/>
  <c r="F96" i="6"/>
  <c r="J96" i="6"/>
  <c r="D127" i="6"/>
  <c r="H127" i="6"/>
  <c r="H133" i="6"/>
  <c r="I131" i="6"/>
  <c r="I132" i="6"/>
  <c r="E91" i="6"/>
  <c r="I91" i="6"/>
  <c r="E92" i="6"/>
  <c r="I92" i="6"/>
  <c r="E93" i="6"/>
  <c r="I93" i="6"/>
  <c r="D96" i="6"/>
  <c r="H96" i="6"/>
  <c r="G94" i="6"/>
  <c r="F127" i="6"/>
  <c r="J127" i="6"/>
  <c r="E129" i="6"/>
  <c r="G129" i="6"/>
  <c r="G130" i="6"/>
  <c r="J133" i="6"/>
  <c r="G131" i="6"/>
  <c r="K131" i="6"/>
  <c r="G132" i="6"/>
  <c r="K132" i="6"/>
  <c r="E135" i="6"/>
  <c r="G135" i="6"/>
  <c r="I135" i="6"/>
  <c r="K135" i="6"/>
  <c r="F143" i="6"/>
  <c r="J143" i="6"/>
  <c r="E124" i="6"/>
  <c r="G124" i="6"/>
  <c r="I124" i="6"/>
  <c r="K124" i="6"/>
  <c r="I130" i="6"/>
  <c r="K130" i="6"/>
  <c r="I110" i="6"/>
  <c r="I111" i="6"/>
  <c r="E111" i="6"/>
  <c r="K111" i="6"/>
  <c r="G111" i="6"/>
  <c r="E110" i="6"/>
  <c r="K110" i="6"/>
  <c r="G110" i="6"/>
  <c r="G109" i="6"/>
  <c r="E109" i="6"/>
  <c r="I109" i="6"/>
  <c r="H112" i="6"/>
  <c r="E107" i="6"/>
  <c r="E105" i="6"/>
  <c r="E103" i="6"/>
  <c r="I108" i="6"/>
  <c r="G108" i="6"/>
  <c r="K108" i="6"/>
  <c r="I107" i="6"/>
  <c r="G107" i="6"/>
  <c r="K107" i="6"/>
  <c r="I106" i="6"/>
  <c r="G106" i="6"/>
  <c r="K106" i="6"/>
  <c r="I105" i="6"/>
  <c r="G105" i="6"/>
  <c r="K105" i="6"/>
  <c r="I104" i="6"/>
  <c r="G104" i="6"/>
  <c r="K104" i="6"/>
  <c r="I103" i="6"/>
  <c r="G103" i="6"/>
  <c r="K103" i="6"/>
  <c r="D112" i="6"/>
  <c r="J112" i="6"/>
  <c r="E94" i="6"/>
  <c r="J87" i="6"/>
  <c r="E89" i="6"/>
  <c r="E90" i="6"/>
  <c r="I90" i="6"/>
  <c r="I89" i="6"/>
  <c r="G89" i="6"/>
  <c r="K89" i="6"/>
  <c r="G90" i="6"/>
  <c r="K90" i="6"/>
  <c r="I117" i="6"/>
  <c r="K78" i="6"/>
  <c r="I78" i="6"/>
  <c r="E78" i="6"/>
  <c r="K77" i="6"/>
  <c r="E77" i="6"/>
  <c r="G77" i="6"/>
  <c r="I77" i="6"/>
  <c r="K76" i="6"/>
  <c r="I76" i="6"/>
  <c r="E76" i="6"/>
  <c r="G76" i="6"/>
  <c r="I35" i="6"/>
  <c r="E39" i="6"/>
  <c r="G115" i="6"/>
  <c r="K115" i="6"/>
  <c r="I115" i="6"/>
  <c r="F112" i="6"/>
  <c r="D118" i="6"/>
  <c r="F118" i="6"/>
  <c r="H118" i="6"/>
  <c r="J118" i="6"/>
  <c r="G13" i="6"/>
  <c r="G14" i="6"/>
  <c r="G15" i="6"/>
  <c r="G18" i="6"/>
  <c r="G19" i="6"/>
  <c r="G20" i="6"/>
  <c r="G21" i="6"/>
  <c r="G22" i="6"/>
  <c r="G24" i="6"/>
  <c r="J59" i="6"/>
  <c r="I68" i="6"/>
  <c r="E69" i="6"/>
  <c r="E85" i="6"/>
  <c r="E86" i="6"/>
  <c r="G25" i="6"/>
  <c r="G54" i="6"/>
  <c r="E102" i="6"/>
  <c r="G102" i="6"/>
  <c r="I102" i="6"/>
  <c r="K102" i="6"/>
  <c r="E98" i="6"/>
  <c r="G98" i="6"/>
  <c r="I98" i="6"/>
  <c r="K98" i="6"/>
  <c r="G29" i="6"/>
  <c r="K68" i="6"/>
  <c r="G68" i="6"/>
  <c r="I85" i="6"/>
  <c r="H59" i="6"/>
  <c r="J71" i="6"/>
  <c r="E68" i="6"/>
  <c r="G85" i="6"/>
  <c r="K85" i="6"/>
  <c r="E54" i="6"/>
  <c r="E30" i="6"/>
  <c r="G28" i="6"/>
  <c r="D59" i="6"/>
  <c r="I63" i="6"/>
  <c r="K69" i="6"/>
  <c r="F87" i="6"/>
  <c r="G86" i="6"/>
  <c r="K86" i="6"/>
  <c r="G38" i="6"/>
  <c r="G48" i="6"/>
  <c r="F59" i="6"/>
  <c r="I86" i="6"/>
  <c r="E84" i="6"/>
  <c r="G84" i="6"/>
  <c r="I84" i="6"/>
  <c r="K84" i="6"/>
  <c r="F71" i="6"/>
  <c r="D71" i="6"/>
  <c r="I69" i="6"/>
  <c r="G69" i="6"/>
  <c r="H71" i="6"/>
  <c r="J65" i="6"/>
  <c r="H65" i="6"/>
  <c r="F65" i="6"/>
  <c r="E64" i="6"/>
  <c r="D65" i="6"/>
  <c r="K64" i="6"/>
  <c r="I64" i="6"/>
  <c r="K63" i="6"/>
  <c r="E62" i="6"/>
  <c r="G64" i="6"/>
  <c r="E63" i="6"/>
  <c r="G63" i="6"/>
  <c r="G62" i="6"/>
  <c r="I62" i="6"/>
  <c r="K62" i="6"/>
  <c r="I54" i="6"/>
  <c r="K55" i="6"/>
  <c r="K56" i="6"/>
  <c r="K57" i="6"/>
  <c r="K58" i="6"/>
  <c r="K54" i="6"/>
  <c r="I55" i="6"/>
  <c r="I56" i="6"/>
  <c r="I57" i="6"/>
  <c r="I58" i="6"/>
  <c r="G47" i="6"/>
  <c r="H49" i="6"/>
  <c r="F49" i="6"/>
  <c r="J49" i="6"/>
  <c r="G36" i="6"/>
  <c r="D43" i="6"/>
  <c r="G34" i="6"/>
  <c r="D49" i="6"/>
  <c r="E45" i="6"/>
  <c r="E42" i="6"/>
  <c r="G46" i="6"/>
  <c r="E48" i="6"/>
  <c r="I46" i="6"/>
  <c r="I48" i="6"/>
  <c r="K46" i="6"/>
  <c r="G45" i="6"/>
  <c r="E47" i="6"/>
  <c r="I45" i="6"/>
  <c r="I47" i="6"/>
  <c r="K45" i="6"/>
  <c r="K47" i="6"/>
  <c r="K48" i="6"/>
  <c r="E12" i="6"/>
  <c r="E13" i="6"/>
  <c r="E14" i="6"/>
  <c r="G12" i="6"/>
  <c r="K12" i="6"/>
  <c r="K13" i="6"/>
  <c r="K14" i="6"/>
  <c r="K15" i="6"/>
  <c r="K18" i="6"/>
  <c r="K19" i="6"/>
  <c r="K20" i="6"/>
  <c r="K21" i="6"/>
  <c r="K22" i="6"/>
  <c r="K24" i="6"/>
  <c r="K25" i="6"/>
  <c r="K36" i="6"/>
  <c r="E36" i="6"/>
  <c r="I38" i="6"/>
  <c r="G39" i="6"/>
  <c r="I39" i="6"/>
  <c r="I41" i="6"/>
  <c r="K38" i="6"/>
  <c r="I12" i="6"/>
  <c r="I13" i="6"/>
  <c r="I14" i="6"/>
  <c r="E15" i="6"/>
  <c r="I15" i="6"/>
  <c r="E18" i="6"/>
  <c r="I18" i="6"/>
  <c r="E19" i="6"/>
  <c r="I19" i="6"/>
  <c r="E20" i="6"/>
  <c r="I20" i="6"/>
  <c r="E21" i="6"/>
  <c r="I21" i="6"/>
  <c r="E22" i="6"/>
  <c r="I22" i="6"/>
  <c r="E24" i="6"/>
  <c r="I24" i="6"/>
  <c r="E25" i="6"/>
  <c r="I25" i="6"/>
  <c r="E28" i="6"/>
  <c r="E29" i="6"/>
  <c r="G30" i="6"/>
  <c r="G35" i="6"/>
  <c r="K35" i="6"/>
  <c r="I36" i="6"/>
  <c r="G37" i="6"/>
  <c r="E37" i="6"/>
  <c r="E35" i="6"/>
  <c r="I37" i="6"/>
  <c r="E38" i="6"/>
  <c r="G42" i="6"/>
  <c r="I42" i="6"/>
  <c r="K39" i="6"/>
  <c r="F32" i="6"/>
  <c r="E61" i="6"/>
  <c r="E67" i="6"/>
  <c r="G67" i="6"/>
  <c r="J32" i="6"/>
  <c r="K32" i="6" s="1"/>
  <c r="K67" i="6"/>
  <c r="H43" i="6"/>
  <c r="K29" i="6"/>
  <c r="J43" i="6"/>
  <c r="K61" i="6"/>
  <c r="I61" i="6"/>
  <c r="D32" i="6"/>
  <c r="F43" i="6"/>
  <c r="I28" i="6"/>
  <c r="H32" i="6"/>
  <c r="E34" i="6"/>
  <c r="I34" i="6"/>
  <c r="K34" i="6"/>
  <c r="D16" i="6"/>
  <c r="K31" i="6"/>
  <c r="K30" i="6"/>
  <c r="I30" i="6"/>
  <c r="K28" i="6"/>
  <c r="I29" i="6"/>
  <c r="D26" i="6" l="1"/>
  <c r="I23" i="6"/>
  <c r="K23" i="6"/>
  <c r="M117" i="6"/>
  <c r="G23" i="6"/>
  <c r="M38" i="6"/>
  <c r="M114" i="6"/>
  <c r="M74" i="6"/>
  <c r="G100" i="6"/>
  <c r="M75" i="6"/>
  <c r="M94" i="6"/>
  <c r="E87" i="6"/>
  <c r="G79" i="6"/>
  <c r="K79" i="6"/>
  <c r="I79" i="6"/>
  <c r="M73" i="6"/>
  <c r="M41" i="6"/>
  <c r="D151" i="6"/>
  <c r="C8" i="7" s="1"/>
  <c r="E79" i="6"/>
  <c r="M31" i="6"/>
  <c r="M15" i="6"/>
  <c r="K138" i="6"/>
  <c r="E138" i="6"/>
  <c r="M35" i="6"/>
  <c r="M104" i="6"/>
  <c r="M19" i="6"/>
  <c r="G138" i="6"/>
  <c r="I138" i="6"/>
  <c r="K100" i="6"/>
  <c r="M137" i="6"/>
  <c r="I100" i="6"/>
  <c r="E100" i="6"/>
  <c r="M25" i="6"/>
  <c r="M24" i="6"/>
  <c r="M20" i="6"/>
  <c r="M140" i="6"/>
  <c r="M22" i="6"/>
  <c r="M70" i="6"/>
  <c r="E133" i="6"/>
  <c r="M108" i="6"/>
  <c r="M99" i="6"/>
  <c r="K87" i="6"/>
  <c r="F151" i="6"/>
  <c r="E8" i="7" s="1"/>
  <c r="H151" i="6"/>
  <c r="G8" i="7" s="1"/>
  <c r="K133" i="6"/>
  <c r="J151" i="6"/>
  <c r="M116" i="6"/>
  <c r="J150" i="6"/>
  <c r="I7" i="7" s="1"/>
  <c r="H150" i="6"/>
  <c r="G7" i="7" s="1"/>
  <c r="D150" i="6"/>
  <c r="C7" i="7" s="1"/>
  <c r="M93" i="6"/>
  <c r="M92" i="6"/>
  <c r="G87" i="6"/>
  <c r="F150" i="6"/>
  <c r="M68" i="6"/>
  <c r="I71" i="6"/>
  <c r="M21" i="6"/>
  <c r="M18" i="6"/>
  <c r="J149" i="6"/>
  <c r="G59" i="6"/>
  <c r="F149" i="6"/>
  <c r="D149" i="6"/>
  <c r="H149" i="6"/>
  <c r="M115" i="6"/>
  <c r="M95" i="6"/>
  <c r="M57" i="6"/>
  <c r="M55" i="6"/>
  <c r="M46" i="6"/>
  <c r="M78" i="6"/>
  <c r="M91" i="6"/>
  <c r="M58" i="6"/>
  <c r="M56" i="6"/>
  <c r="M34" i="6"/>
  <c r="I43" i="6"/>
  <c r="I32" i="6"/>
  <c r="E32" i="6"/>
  <c r="M37" i="6"/>
  <c r="M29" i="6"/>
  <c r="M36" i="6"/>
  <c r="M13" i="6"/>
  <c r="M48" i="6"/>
  <c r="M42" i="6"/>
  <c r="M63" i="6"/>
  <c r="M62" i="6"/>
  <c r="E71" i="6"/>
  <c r="M54" i="6"/>
  <c r="K71" i="6"/>
  <c r="M86" i="6"/>
  <c r="M69" i="6"/>
  <c r="M76" i="6"/>
  <c r="M89" i="6"/>
  <c r="M105" i="6"/>
  <c r="M109" i="6"/>
  <c r="M110" i="6"/>
  <c r="M135" i="6"/>
  <c r="M129" i="6"/>
  <c r="E96" i="6"/>
  <c r="M125" i="6"/>
  <c r="M130" i="6"/>
  <c r="M132" i="6"/>
  <c r="M142" i="6"/>
  <c r="M40" i="6"/>
  <c r="K43" i="6"/>
  <c r="G32" i="6"/>
  <c r="M28" i="6"/>
  <c r="M14" i="6"/>
  <c r="M12" i="6"/>
  <c r="M47" i="6"/>
  <c r="M45" i="6"/>
  <c r="M64" i="6"/>
  <c r="G71" i="6"/>
  <c r="M84" i="6"/>
  <c r="M30" i="6"/>
  <c r="M98" i="6"/>
  <c r="M102" i="6"/>
  <c r="M85" i="6"/>
  <c r="M39" i="6"/>
  <c r="M77" i="6"/>
  <c r="M90" i="6"/>
  <c r="M103" i="6"/>
  <c r="M107" i="6"/>
  <c r="M111" i="6"/>
  <c r="M124" i="6"/>
  <c r="M106" i="6"/>
  <c r="M123" i="6"/>
  <c r="M126" i="6"/>
  <c r="M131" i="6"/>
  <c r="M136" i="6"/>
  <c r="M141" i="6"/>
  <c r="I96" i="6"/>
  <c r="E59" i="6"/>
  <c r="I133" i="6"/>
  <c r="G143" i="6"/>
  <c r="K143" i="6"/>
  <c r="I143" i="6"/>
  <c r="G133" i="6"/>
  <c r="I127" i="6"/>
  <c r="G127" i="6"/>
  <c r="K127" i="6"/>
  <c r="E143" i="6"/>
  <c r="K96" i="6"/>
  <c r="E127" i="6"/>
  <c r="G96" i="6"/>
  <c r="G112" i="6"/>
  <c r="K112" i="6"/>
  <c r="I112" i="6"/>
  <c r="E112" i="6"/>
  <c r="K118" i="6"/>
  <c r="G118" i="6"/>
  <c r="I118" i="6"/>
  <c r="E118" i="6"/>
  <c r="E65" i="6"/>
  <c r="K65" i="6"/>
  <c r="K49" i="6"/>
  <c r="I87" i="6"/>
  <c r="K59" i="6"/>
  <c r="I65" i="6"/>
  <c r="I59" i="6"/>
  <c r="G65" i="6"/>
  <c r="E49" i="6"/>
  <c r="G49" i="6"/>
  <c r="I49" i="6"/>
  <c r="I67" i="6"/>
  <c r="M67" i="6" s="1"/>
  <c r="G61" i="6"/>
  <c r="M61" i="6" s="1"/>
  <c r="G43" i="6"/>
  <c r="E43" i="6"/>
  <c r="F26" i="6"/>
  <c r="H26" i="6"/>
  <c r="J26" i="6"/>
  <c r="E8" i="6"/>
  <c r="M23" i="6" l="1"/>
  <c r="M79" i="6"/>
  <c r="M100" i="6"/>
  <c r="M138" i="6"/>
  <c r="K151" i="6"/>
  <c r="J8" i="7" s="1"/>
  <c r="M87" i="6"/>
  <c r="I151" i="6"/>
  <c r="H8" i="7" s="1"/>
  <c r="E151" i="6"/>
  <c r="M133" i="6"/>
  <c r="I8" i="7"/>
  <c r="G151" i="6"/>
  <c r="F8" i="7" s="1"/>
  <c r="K150" i="6"/>
  <c r="J7" i="7" s="1"/>
  <c r="G150" i="6"/>
  <c r="F7" i="7" s="1"/>
  <c r="E7" i="7"/>
  <c r="E150" i="6"/>
  <c r="I150" i="6"/>
  <c r="H7" i="7" s="1"/>
  <c r="M71" i="6"/>
  <c r="E149" i="6"/>
  <c r="C6" i="7"/>
  <c r="I149" i="6"/>
  <c r="H6" i="7" s="1"/>
  <c r="G6" i="7"/>
  <c r="E6" i="7"/>
  <c r="G149" i="6"/>
  <c r="F6" i="7" s="1"/>
  <c r="I6" i="7"/>
  <c r="K149" i="6"/>
  <c r="J6" i="7" s="1"/>
  <c r="M43" i="6"/>
  <c r="M65" i="6"/>
  <c r="M127" i="6"/>
  <c r="M143" i="6"/>
  <c r="M118" i="6"/>
  <c r="M112" i="6"/>
  <c r="M59" i="6"/>
  <c r="M32" i="6"/>
  <c r="M49" i="6"/>
  <c r="M96" i="6"/>
  <c r="I7" i="6"/>
  <c r="G11" i="6"/>
  <c r="G6" i="6"/>
  <c r="E6" i="6"/>
  <c r="K6" i="6"/>
  <c r="K11" i="6"/>
  <c r="I8" i="6"/>
  <c r="G8" i="6"/>
  <c r="K5" i="6"/>
  <c r="I6" i="6"/>
  <c r="E7" i="6"/>
  <c r="G7" i="6"/>
  <c r="E11" i="6"/>
  <c r="I11" i="6"/>
  <c r="K8" i="6"/>
  <c r="K7" i="6"/>
  <c r="I5" i="6"/>
  <c r="G5" i="6"/>
  <c r="E5" i="6"/>
  <c r="F16" i="6"/>
  <c r="J16" i="6"/>
  <c r="H16" i="6"/>
  <c r="K26" i="6"/>
  <c r="I26" i="6"/>
  <c r="E26" i="6"/>
  <c r="G26" i="6"/>
  <c r="M151" i="6" l="1"/>
  <c r="D8" i="7"/>
  <c r="L8" i="7" s="1"/>
  <c r="D7" i="7"/>
  <c r="L7" i="7" s="1"/>
  <c r="M150" i="6"/>
  <c r="D6" i="7"/>
  <c r="L6" i="7" s="1"/>
  <c r="M149" i="6"/>
  <c r="M26" i="6"/>
  <c r="M11" i="6"/>
  <c r="M7" i="6"/>
  <c r="M8" i="6"/>
  <c r="M6" i="6"/>
  <c r="M5" i="6"/>
  <c r="I16" i="6"/>
  <c r="G16" i="6"/>
  <c r="E16" i="6"/>
  <c r="K16" i="6"/>
  <c r="D9" i="6"/>
  <c r="D148" i="6" s="1"/>
  <c r="F9" i="6"/>
  <c r="F148" i="6" s="1"/>
  <c r="H9" i="6"/>
  <c r="H148" i="6" s="1"/>
  <c r="J9" i="6"/>
  <c r="J148" i="6" s="1"/>
  <c r="M16" i="6" l="1"/>
  <c r="G5" i="7"/>
  <c r="I148" i="6"/>
  <c r="H5" i="7" s="1"/>
  <c r="C5" i="7"/>
  <c r="E148" i="6"/>
  <c r="I5" i="7"/>
  <c r="K148" i="6"/>
  <c r="J5" i="7" s="1"/>
  <c r="E5" i="7"/>
  <c r="G148" i="6"/>
  <c r="F5" i="7" s="1"/>
  <c r="K9" i="6"/>
  <c r="G9" i="6"/>
  <c r="E9" i="6"/>
  <c r="I9" i="6"/>
  <c r="D5" i="7" l="1"/>
  <c r="L5" i="7" s="1"/>
  <c r="M148" i="6"/>
  <c r="M9" i="6"/>
</calcChain>
</file>

<file path=xl/sharedStrings.xml><?xml version="1.0" encoding="utf-8"?>
<sst xmlns="http://schemas.openxmlformats.org/spreadsheetml/2006/main" count="372" uniqueCount="203">
  <si>
    <t>ESTABLECIMIENTO EDUCATIVO</t>
  </si>
  <si>
    <t>MUNICIPIO</t>
  </si>
  <si>
    <t>No</t>
  </si>
  <si>
    <t>Misión, Visión</t>
  </si>
  <si>
    <t>Metas instit.</t>
  </si>
  <si>
    <t>Conocimiento y apropiación del direccionamiento</t>
  </si>
  <si>
    <t>Política de integración</t>
  </si>
  <si>
    <t>Liderazgo</t>
  </si>
  <si>
    <t>Articulación de planes, proyectos  y acciones</t>
  </si>
  <si>
    <t>Estrategias pedagógicas</t>
  </si>
  <si>
    <t>Uso de información (interna y externa)</t>
  </si>
  <si>
    <t>Seguimiento y autoevaluación</t>
  </si>
  <si>
    <t>Consejo directivo</t>
  </si>
  <si>
    <t>Consejo académico</t>
  </si>
  <si>
    <t>Comisión de evaluación y promoción</t>
  </si>
  <si>
    <t>comité de convivencia</t>
  </si>
  <si>
    <t>Personero estudiantil</t>
  </si>
  <si>
    <t>Asamblea de padres de familia</t>
  </si>
  <si>
    <t>Consejo de padres de familia</t>
  </si>
  <si>
    <t>Mecanismos de comunicación</t>
  </si>
  <si>
    <t>Trabajo en equipo</t>
  </si>
  <si>
    <t>Reconocimiento de logros</t>
  </si>
  <si>
    <t>Identificación y divulgación de buenas practicas</t>
  </si>
  <si>
    <t>Pertenencia y participación</t>
  </si>
  <si>
    <t>Ambiente físico</t>
  </si>
  <si>
    <t>Inducción a los nuevos estudiantes</t>
  </si>
  <si>
    <t>Motivación hacia el aprendizaje</t>
  </si>
  <si>
    <t>Manual de convivencia</t>
  </si>
  <si>
    <t>Actividades extracurriculares</t>
  </si>
  <si>
    <t>Bienestar del alumnado</t>
  </si>
  <si>
    <t>Manejo de conflictos</t>
  </si>
  <si>
    <t>Manejo de casos difíciles</t>
  </si>
  <si>
    <t>Padres de familia</t>
  </si>
  <si>
    <t>Autoridades educativas</t>
  </si>
  <si>
    <t>Otras instituciones</t>
  </si>
  <si>
    <t>Sector productivo</t>
  </si>
  <si>
    <t>DIRECCIONAMIENTO ESTRATÉGICO</t>
  </si>
  <si>
    <t>GESTION ESTRATÉGICA</t>
  </si>
  <si>
    <t>GOBIERNO ESCOLAR</t>
  </si>
  <si>
    <t>CULTURA INSTITUCIONAL</t>
  </si>
  <si>
    <t>CLIMA ESCOLAR</t>
  </si>
  <si>
    <t>RELACION CON EL ENTORNO</t>
  </si>
  <si>
    <t>Plan de estudios</t>
  </si>
  <si>
    <t>Enfoque metodológico</t>
  </si>
  <si>
    <t>Recursos para el aprendizaje</t>
  </si>
  <si>
    <t>Jornada escolar</t>
  </si>
  <si>
    <t>Evaluación</t>
  </si>
  <si>
    <t>Opciones didácticas</t>
  </si>
  <si>
    <t>Estrategias para las tareas escolares</t>
  </si>
  <si>
    <t>Uso articulado de los recursos para el aprendizaje</t>
  </si>
  <si>
    <t>Uso de los tiempos para el aprendizaje</t>
  </si>
  <si>
    <t>Relación pedagógica</t>
  </si>
  <si>
    <t>Planeación de clases</t>
  </si>
  <si>
    <t>Estilo pedagógico</t>
  </si>
  <si>
    <t>Evaluación en el aula</t>
  </si>
  <si>
    <t>Seguimiento a los resultados académicos</t>
  </si>
  <si>
    <t>Uso pedagógico de las evaluaciones externas</t>
  </si>
  <si>
    <t>Seguimiento a la asistencia</t>
  </si>
  <si>
    <t>Actividades de recuperación</t>
  </si>
  <si>
    <t>Apoyo pedagógico para estudiantes con dificultades de aprendizaje</t>
  </si>
  <si>
    <t>Seguimiento a los egresados</t>
  </si>
  <si>
    <t>DISEÑO PEDAGÓGICO</t>
  </si>
  <si>
    <t>PRÁCTICAS PEDAGÓGICAS</t>
  </si>
  <si>
    <t>GESTIÓN DE AULA</t>
  </si>
  <si>
    <t>SEGUIMIENTO ACADÉMICO</t>
  </si>
  <si>
    <t>Proceso de matricula</t>
  </si>
  <si>
    <t>Archivo  académico</t>
  </si>
  <si>
    <t>Boletines de calificaciones</t>
  </si>
  <si>
    <t>Mantenimiento de la planta física</t>
  </si>
  <si>
    <t>Programas para la educación y embellecimiento de la planta física</t>
  </si>
  <si>
    <t>Seguimiento al uso de los espacios</t>
  </si>
  <si>
    <t>Adquisición de los recursos para el aprendizaje</t>
  </si>
  <si>
    <t>Suministro y dotación</t>
  </si>
  <si>
    <t>Mantenimiento de equipos y recursos para el aprendizaje</t>
  </si>
  <si>
    <t>Seguridad y protección</t>
  </si>
  <si>
    <t>Perfiles</t>
  </si>
  <si>
    <t>Inducción</t>
  </si>
  <si>
    <t>Formación y capacitación</t>
  </si>
  <si>
    <t>Asignación académica</t>
  </si>
  <si>
    <t>Pertenencia del personal vinculado</t>
  </si>
  <si>
    <t>Evaluación del desempeño</t>
  </si>
  <si>
    <t>Estímulos</t>
  </si>
  <si>
    <t>Apoyo a la investigación</t>
  </si>
  <si>
    <t>Convivencia y manejo de conflictos</t>
  </si>
  <si>
    <t>Bienestar del talento humano</t>
  </si>
  <si>
    <t>Presupuesto anual del fondo de servicios educativos (FSE)</t>
  </si>
  <si>
    <t>Contabilidad</t>
  </si>
  <si>
    <t>Ingresos y gastos</t>
  </si>
  <si>
    <t>Control fiscal</t>
  </si>
  <si>
    <t>Servicio de transporte, restau, cafete, y salud.</t>
  </si>
  <si>
    <t>Apoyo a estudiantes con NEE</t>
  </si>
  <si>
    <t>APOYO A LA G. ACADÉMICA</t>
  </si>
  <si>
    <t>TALENTO HUMANO</t>
  </si>
  <si>
    <t>APOYO FINANCIERO Y CONTABLE</t>
  </si>
  <si>
    <t>Atención educativa a grupos poblaciones</t>
  </si>
  <si>
    <t>Atención educativa a estudiantes pertenecientes a grupos étnicos</t>
  </si>
  <si>
    <t>Necesidades y expectativas de los estudiantes</t>
  </si>
  <si>
    <t>Proyecto de vida</t>
  </si>
  <si>
    <t>Escuela familiar</t>
  </si>
  <si>
    <t>Ofertas de servicios a la comunidad</t>
  </si>
  <si>
    <t>Uso de la planta física y de los medios</t>
  </si>
  <si>
    <t>Servicio social estudiantil</t>
  </si>
  <si>
    <t>Participación de los estudiantes</t>
  </si>
  <si>
    <t>Asamblea y concejo  de padres de familia</t>
  </si>
  <si>
    <t>Participacion de laqs familias</t>
  </si>
  <si>
    <t>Prevención de riesgos fisicos</t>
  </si>
  <si>
    <t>Prevencion de riesgos psicosociales</t>
  </si>
  <si>
    <t>Programas de seguridad</t>
  </si>
  <si>
    <t>ACCESIBILIDAD</t>
  </si>
  <si>
    <t>PROYECCIÓN A LA COMUNIDAD</t>
  </si>
  <si>
    <t>PARTICIPACIÓN Y CONVIVENCIA</t>
  </si>
  <si>
    <t>PREVENCIÓN DE RIESGOS</t>
  </si>
  <si>
    <t>GESTION DIRECTIVA</t>
  </si>
  <si>
    <t>GESTION ACADEMICA</t>
  </si>
  <si>
    <t>GESTION DE LA COMUNIDAD</t>
  </si>
  <si>
    <t>%</t>
  </si>
  <si>
    <t>CANT.</t>
  </si>
  <si>
    <t>DIRECCIONAMIENTO ESTRATEGICO</t>
  </si>
  <si>
    <t>GESTION ESTRATEGICA</t>
  </si>
  <si>
    <t>PROCESOS - COMPONENTES</t>
  </si>
  <si>
    <t>Consejo estudiantil</t>
  </si>
  <si>
    <t>Ambiente Fisico</t>
  </si>
  <si>
    <t xml:space="preserve">Induccion Alos Nuevos Estudiantes </t>
  </si>
  <si>
    <t>Motivacion Hacia El Aprendizaje</t>
  </si>
  <si>
    <t>Manual De Convivencia</t>
  </si>
  <si>
    <t>Actividades Extracuriculares</t>
  </si>
  <si>
    <t>Bimestrar El Alumnado</t>
  </si>
  <si>
    <t xml:space="preserve">Manejo De Conflictos </t>
  </si>
  <si>
    <t>Manejo De Casos Dificiles</t>
  </si>
  <si>
    <t>Padres De Familia</t>
  </si>
  <si>
    <t>Sector Productivo</t>
  </si>
  <si>
    <t xml:space="preserve">Plan De Estudios </t>
  </si>
  <si>
    <t>Autoridades Educativas</t>
  </si>
  <si>
    <t>Otras Instituciones</t>
  </si>
  <si>
    <t>Enfoques Metodologicos</t>
  </si>
  <si>
    <t>Recursos Para El Aprendizaje</t>
  </si>
  <si>
    <t>Evaluacion</t>
  </si>
  <si>
    <t>Jornada Escolar</t>
  </si>
  <si>
    <t>DISEÑO PEDAGOGICO</t>
  </si>
  <si>
    <t>PRACTICAS PEDAGOGICAS</t>
  </si>
  <si>
    <t>Opciones Didacticas</t>
  </si>
  <si>
    <t>Estrategias Para Las Tareas Escolares</t>
  </si>
  <si>
    <t>Uso Articulado De Los Recursos Para El Aprendizaje</t>
  </si>
  <si>
    <t>Uso De Los Tiempos Para El Aprendizaje</t>
  </si>
  <si>
    <t>GESTION AULA</t>
  </si>
  <si>
    <t>Relacion Pedagogica</t>
  </si>
  <si>
    <t>Planeacion De Clases</t>
  </si>
  <si>
    <t>Estilo Pedagogico</t>
  </si>
  <si>
    <t>Evaluacion En el Aula</t>
  </si>
  <si>
    <t xml:space="preserve">Uso Pedagogico De Las Evaluaciones Externas </t>
  </si>
  <si>
    <t>Seguimiento Ala Asistencia</t>
  </si>
  <si>
    <t>Actividades De Recuperacion</t>
  </si>
  <si>
    <t>Apoyo Pedagogico Para Estudiantes Con Dificultades De Aprendizaje</t>
  </si>
  <si>
    <t xml:space="preserve">Seguimiento A Egresados </t>
  </si>
  <si>
    <t>SEGUIMIENTO ACADEMICO</t>
  </si>
  <si>
    <t>Seguimiento A los Resultados Academicos</t>
  </si>
  <si>
    <t>GESTION ADMINISTRATIVA</t>
  </si>
  <si>
    <t>APOYO A LA GESTION ACADEMICA</t>
  </si>
  <si>
    <t>Archivo  academico</t>
  </si>
  <si>
    <t>Boletin de calificaciones</t>
  </si>
  <si>
    <t>Mantenimiento de la planta fisica</t>
  </si>
  <si>
    <t>Programas para la educación y embellecimiento de la planta fisica</t>
  </si>
  <si>
    <t>ADMINISTRACION DE LA PLANTA FISICA Y DE LOS RECURSOS</t>
  </si>
  <si>
    <t>Servicio de transporte, restaurante, cafeteria, y salud (enfermeria, odontologia y psicologia)</t>
  </si>
  <si>
    <t>¨Pertenencia del personal vinculado</t>
  </si>
  <si>
    <t>Estimulos</t>
  </si>
  <si>
    <t>Prersupuesto anual del fondo de servicios educativos</t>
  </si>
  <si>
    <t>Contro fiscal</t>
  </si>
  <si>
    <t>Atención educativa a grupos poblaciones en situación de vulnerabilidad</t>
  </si>
  <si>
    <t>Oferta de servicios a la comunidad</t>
  </si>
  <si>
    <t>Uso de la planta fisica y de los medios</t>
  </si>
  <si>
    <t>servicio social estudiantil</t>
  </si>
  <si>
    <t>Asamblea y concejo de padres de fammilia</t>
  </si>
  <si>
    <t>Participacion de las familias</t>
  </si>
  <si>
    <t>Prevención de riesgos psicologicos</t>
  </si>
  <si>
    <t>ADMINISTRACIÓN DE SERVICIOS COMPLEMENTARIOS</t>
  </si>
  <si>
    <t>AUTOEVALAUCION POR GESTION</t>
  </si>
  <si>
    <t>GESTIO ACADEMICA</t>
  </si>
  <si>
    <t>AUTOEVALAUCIÓN POR GESTION</t>
  </si>
  <si>
    <t>PULSE AQUÍ PARA  REGRESAR</t>
  </si>
  <si>
    <t>VER GRAFICA POR GESTION</t>
  </si>
  <si>
    <t>VER ANALISIS GESTION DIRECTIVA</t>
  </si>
  <si>
    <t>VER ANALISIS GESTION ADMINISTRATIVA</t>
  </si>
  <si>
    <t>VER ANALISIS GESTION ACADÉMICA</t>
  </si>
  <si>
    <t>VER ANALISIS GESTION DE LA COMUNIDAD</t>
  </si>
  <si>
    <t>REGRESAR A       LISTADO DE EE</t>
  </si>
  <si>
    <t>V       A       L     O    R</t>
  </si>
  <si>
    <t>ADMINISTRACION DE SERVICIOS COMPLEM</t>
  </si>
  <si>
    <t>V                          A                                 L                          O                        R</t>
  </si>
  <si>
    <t>ANALISIS POR GESTIONES</t>
  </si>
  <si>
    <t xml:space="preserve">MACROPROCESO D. GESTION DE LA CALIDAD DEL SERVICIO EDUCATIVO EN EDUCACION PRE-ESCOLAR, BASICA Y MEDIA </t>
  </si>
  <si>
    <t>D01.03.F02</t>
  </si>
  <si>
    <t>PROCESO GESTIÓN DE LA EVALUACION EDUCATIVA</t>
  </si>
  <si>
    <t>PROCESO ORIENTAR LA RUTA DEL MEJORAMIENTO INSTITUCIONAL</t>
  </si>
  <si>
    <t>Página 1 de 5</t>
  </si>
  <si>
    <t>Página 2 de 5</t>
  </si>
  <si>
    <t>Página 3 de 5</t>
  </si>
  <si>
    <t>Página 4 de 5</t>
  </si>
  <si>
    <t>Página 5 de 5</t>
  </si>
  <si>
    <t>ADMINISTRACIÓN DE PLANTA FÍSICA Y RECURSOS. SERVICIOS COMPLEMENTARIOS</t>
  </si>
  <si>
    <t>version 1.0</t>
  </si>
  <si>
    <t>FECHA: 21/07/16</t>
  </si>
  <si>
    <t>FECHA: 21/07/2016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</si>
</sst>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Arial Rounded MT Bold"/>
      <family val="2"/>
    </font>
    <font>
      <sz val="10"/>
      <name val="Arial"/>
      <family val="2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color theme="0"/>
      <name val="Verdana"/>
      <family val="2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sz val="8"/>
      <color theme="1"/>
      <name val="Verdana"/>
      <family val="2"/>
    </font>
    <font>
      <sz val="9"/>
      <color theme="1"/>
      <name val="Verdana"/>
      <family val="2"/>
    </font>
    <font>
      <b/>
      <sz val="9"/>
      <color theme="1"/>
      <name val="Verdana"/>
      <family val="2"/>
    </font>
    <font>
      <sz val="9"/>
      <color indexed="8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u/>
      <sz val="11"/>
      <color theme="10"/>
      <name val="Calibri"/>
      <family val="2"/>
    </font>
    <font>
      <sz val="8"/>
      <color theme="1"/>
      <name val="Arial Rounded MT Bold"/>
      <family val="2"/>
    </font>
    <font>
      <b/>
      <sz val="11"/>
      <color theme="0"/>
      <name val="Calibri"/>
      <family val="2"/>
    </font>
    <font>
      <b/>
      <sz val="9"/>
      <color theme="0"/>
      <name val="Verdana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8"/>
      <color theme="1"/>
      <name val="Calibri"/>
      <family val="2"/>
      <scheme val="minor"/>
    </font>
    <font>
      <u/>
      <sz val="8"/>
      <color theme="10"/>
      <name val="Calibri"/>
      <family val="2"/>
    </font>
    <font>
      <b/>
      <sz val="7"/>
      <color theme="1"/>
      <name val="Arial Rounded MT Bold"/>
      <family val="2"/>
    </font>
    <font>
      <b/>
      <sz val="7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02880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double">
        <color auto="1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17" fillId="0" borderId="0" applyNumberFormat="0" applyFill="0" applyBorder="0" applyAlignment="0" applyProtection="0">
      <alignment vertical="top"/>
      <protection locked="0"/>
    </xf>
  </cellStyleXfs>
  <cellXfs count="200">
    <xf numFmtId="0" fontId="0" fillId="0" borderId="0" xfId="0"/>
    <xf numFmtId="0" fontId="0" fillId="0" borderId="0" xfId="0" applyAlignment="1">
      <alignment wrapText="1"/>
    </xf>
    <xf numFmtId="0" fontId="0" fillId="0" borderId="1" xfId="0" applyBorder="1"/>
    <xf numFmtId="0" fontId="4" fillId="0" borderId="0" xfId="0" applyFont="1" applyAlignment="1">
      <alignment vertical="top" wrapText="1"/>
    </xf>
    <xf numFmtId="0" fontId="5" fillId="0" borderId="0" xfId="0" applyFont="1" applyAlignment="1">
      <alignment wrapText="1"/>
    </xf>
    <xf numFmtId="0" fontId="8" fillId="0" borderId="0" xfId="0" applyFont="1"/>
    <xf numFmtId="0" fontId="8" fillId="3" borderId="7" xfId="0" applyFont="1" applyFill="1" applyBorder="1"/>
    <xf numFmtId="0" fontId="8" fillId="0" borderId="1" xfId="0" applyFont="1" applyBorder="1" applyAlignment="1">
      <alignment horizontal="center" vertical="center" wrapText="1"/>
    </xf>
    <xf numFmtId="9" fontId="8" fillId="2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Border="1" applyAlignment="1">
      <alignment horizontal="center" vertical="center"/>
    </xf>
    <xf numFmtId="0" fontId="8" fillId="3" borderId="8" xfId="0" applyFont="1" applyFill="1" applyBorder="1"/>
    <xf numFmtId="0" fontId="8" fillId="0" borderId="0" xfId="0" applyFont="1" applyAlignment="1">
      <alignment vertical="center"/>
    </xf>
    <xf numFmtId="0" fontId="8" fillId="0" borderId="0" xfId="0" applyFont="1" applyFill="1" applyBorder="1" applyAlignment="1">
      <alignment horizontal="left"/>
    </xf>
    <xf numFmtId="0" fontId="8" fillId="0" borderId="0" xfId="0" applyFont="1" applyFill="1"/>
    <xf numFmtId="0" fontId="8" fillId="0" borderId="0" xfId="0" applyFont="1" applyFill="1" applyBorder="1" applyAlignment="1">
      <alignment horizontal="center" vertical="center" wrapText="1"/>
    </xf>
    <xf numFmtId="9" fontId="8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/>
    </xf>
    <xf numFmtId="0" fontId="11" fillId="0" borderId="3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/>
    </xf>
    <xf numFmtId="0" fontId="9" fillId="5" borderId="3" xfId="0" applyFont="1" applyFill="1" applyBorder="1" applyAlignment="1">
      <alignment vertical="center"/>
    </xf>
    <xf numFmtId="0" fontId="9" fillId="5" borderId="2" xfId="0" applyFont="1" applyFill="1" applyBorder="1" applyAlignment="1">
      <alignment vertical="center"/>
    </xf>
    <xf numFmtId="0" fontId="8" fillId="0" borderId="0" xfId="0" applyNumberFormat="1" applyFont="1"/>
    <xf numFmtId="0" fontId="10" fillId="5" borderId="3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center" vertical="center"/>
    </xf>
    <xf numFmtId="0" fontId="11" fillId="0" borderId="0" xfId="0" applyNumberFormat="1" applyFont="1" applyBorder="1" applyAlignment="1">
      <alignment horizontal="center" vertical="center" wrapText="1"/>
    </xf>
    <xf numFmtId="9" fontId="9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/>
    <xf numFmtId="0" fontId="9" fillId="0" borderId="0" xfId="0" applyFont="1" applyFill="1" applyBorder="1" applyAlignment="1">
      <alignment horizontal="center" vertical="center"/>
    </xf>
    <xf numFmtId="0" fontId="11" fillId="0" borderId="4" xfId="0" applyNumberFormat="1" applyFont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center" vertical="center" wrapText="1"/>
    </xf>
    <xf numFmtId="0" fontId="13" fillId="0" borderId="1" xfId="0" applyFont="1" applyFill="1" applyBorder="1"/>
    <xf numFmtId="0" fontId="14" fillId="0" borderId="1" xfId="0" applyFont="1" applyFill="1" applyBorder="1" applyAlignment="1">
      <alignment wrapText="1"/>
    </xf>
    <xf numFmtId="0" fontId="14" fillId="0" borderId="1" xfId="0" applyFont="1" applyFill="1" applyBorder="1"/>
    <xf numFmtId="0" fontId="11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/>
    </xf>
    <xf numFmtId="0" fontId="12" fillId="0" borderId="5" xfId="0" applyNumberFormat="1" applyFont="1" applyBorder="1" applyAlignment="1">
      <alignment horizontal="center" vertical="center" wrapText="1"/>
    </xf>
    <xf numFmtId="0" fontId="12" fillId="6" borderId="15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9" fontId="9" fillId="3" borderId="1" xfId="0" applyNumberFormat="1" applyFont="1" applyFill="1" applyBorder="1" applyAlignment="1">
      <alignment horizontal="center" vertical="center"/>
    </xf>
    <xf numFmtId="0" fontId="9" fillId="3" borderId="1" xfId="0" applyNumberFormat="1" applyFont="1" applyFill="1" applyBorder="1" applyAlignment="1">
      <alignment horizontal="center" vertical="center"/>
    </xf>
    <xf numFmtId="9" fontId="8" fillId="3" borderId="1" xfId="0" applyNumberFormat="1" applyFont="1" applyFill="1" applyBorder="1" applyAlignment="1">
      <alignment horizontal="center" vertical="center"/>
    </xf>
    <xf numFmtId="0" fontId="8" fillId="7" borderId="0" xfId="0" applyFont="1" applyFill="1"/>
    <xf numFmtId="0" fontId="8" fillId="7" borderId="0" xfId="0" applyNumberFormat="1" applyFont="1" applyFill="1"/>
    <xf numFmtId="0" fontId="8" fillId="7" borderId="16" xfId="0" applyFont="1" applyFill="1" applyBorder="1"/>
    <xf numFmtId="0" fontId="8" fillId="7" borderId="0" xfId="0" applyFont="1" applyFill="1" applyAlignment="1">
      <alignment vertical="center"/>
    </xf>
    <xf numFmtId="0" fontId="8" fillId="7" borderId="16" xfId="0" applyFont="1" applyFill="1" applyBorder="1" applyAlignment="1">
      <alignment vertical="center"/>
    </xf>
    <xf numFmtId="0" fontId="7" fillId="0" borderId="12" xfId="0" applyFont="1" applyFill="1" applyBorder="1" applyAlignment="1">
      <alignment horizontal="left" vertical="center"/>
    </xf>
    <xf numFmtId="9" fontId="9" fillId="0" borderId="6" xfId="0" applyNumberFormat="1" applyFont="1" applyFill="1" applyBorder="1" applyAlignment="1">
      <alignment horizontal="center" vertical="center"/>
    </xf>
    <xf numFmtId="0" fontId="12" fillId="6" borderId="17" xfId="0" applyNumberFormat="1" applyFont="1" applyFill="1" applyBorder="1" applyAlignment="1">
      <alignment horizontal="center" vertical="center" wrapText="1"/>
    </xf>
    <xf numFmtId="0" fontId="8" fillId="7" borderId="6" xfId="0" applyFont="1" applyFill="1" applyBorder="1"/>
    <xf numFmtId="0" fontId="8" fillId="7" borderId="6" xfId="0" applyNumberFormat="1" applyFont="1" applyFill="1" applyBorder="1"/>
    <xf numFmtId="0" fontId="8" fillId="7" borderId="10" xfId="0" applyFont="1" applyFill="1" applyBorder="1"/>
    <xf numFmtId="0" fontId="15" fillId="0" borderId="1" xfId="0" applyFont="1" applyFill="1" applyBorder="1"/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left" vertical="center"/>
    </xf>
    <xf numFmtId="0" fontId="16" fillId="4" borderId="1" xfId="0" applyFont="1" applyFill="1" applyBorder="1" applyAlignment="1">
      <alignment horizontal="center" vertical="center"/>
    </xf>
    <xf numFmtId="0" fontId="12" fillId="6" borderId="1" xfId="0" applyNumberFormat="1" applyFont="1" applyFill="1" applyBorder="1" applyAlignment="1">
      <alignment horizontal="center" vertical="center" wrapText="1"/>
    </xf>
    <xf numFmtId="9" fontId="15" fillId="2" borderId="1" xfId="0" applyNumberFormat="1" applyFont="1" applyFill="1" applyBorder="1" applyAlignment="1">
      <alignment horizontal="center" vertical="center"/>
    </xf>
    <xf numFmtId="0" fontId="16" fillId="4" borderId="3" xfId="0" applyFont="1" applyFill="1" applyBorder="1" applyAlignment="1">
      <alignment vertical="center"/>
    </xf>
    <xf numFmtId="0" fontId="16" fillId="4" borderId="2" xfId="0" applyFont="1" applyFill="1" applyBorder="1" applyAlignment="1">
      <alignment vertical="center"/>
    </xf>
    <xf numFmtId="0" fontId="7" fillId="4" borderId="3" xfId="0" applyFont="1" applyFill="1" applyBorder="1" applyAlignment="1">
      <alignment vertical="center"/>
    </xf>
    <xf numFmtId="0" fontId="7" fillId="4" borderId="4" xfId="0" applyFont="1" applyFill="1" applyBorder="1" applyAlignment="1">
      <alignment vertical="center"/>
    </xf>
    <xf numFmtId="0" fontId="7" fillId="4" borderId="6" xfId="0" applyFont="1" applyFill="1" applyBorder="1" applyAlignment="1">
      <alignment vertical="center"/>
    </xf>
    <xf numFmtId="0" fontId="9" fillId="5" borderId="9" xfId="0" applyFont="1" applyFill="1" applyBorder="1" applyAlignment="1">
      <alignment vertical="center"/>
    </xf>
    <xf numFmtId="0" fontId="9" fillId="5" borderId="10" xfId="0" applyFont="1" applyFill="1" applyBorder="1" applyAlignment="1">
      <alignment vertical="center"/>
    </xf>
    <xf numFmtId="0" fontId="8" fillId="3" borderId="5" xfId="0" applyFont="1" applyFill="1" applyBorder="1"/>
    <xf numFmtId="0" fontId="8" fillId="3" borderId="14" xfId="0" applyFont="1" applyFill="1" applyBorder="1"/>
    <xf numFmtId="0" fontId="20" fillId="0" borderId="24" xfId="0" applyFont="1" applyFill="1" applyBorder="1" applyAlignment="1">
      <alignment horizontal="center" vertical="center"/>
    </xf>
    <xf numFmtId="0" fontId="1" fillId="0" borderId="0" xfId="0" applyFont="1"/>
    <xf numFmtId="0" fontId="19" fillId="10" borderId="15" xfId="2" applyFont="1" applyFill="1" applyBorder="1" applyAlignment="1" applyProtection="1">
      <alignment horizontal="center" vertical="center"/>
    </xf>
    <xf numFmtId="0" fontId="22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/>
    </xf>
    <xf numFmtId="0" fontId="0" fillId="0" borderId="43" xfId="0" applyBorder="1"/>
    <xf numFmtId="0" fontId="14" fillId="0" borderId="36" xfId="0" applyFont="1" applyFill="1" applyBorder="1" applyAlignment="1">
      <alignment wrapText="1"/>
    </xf>
    <xf numFmtId="0" fontId="0" fillId="0" borderId="44" xfId="0" applyBorder="1"/>
    <xf numFmtId="0" fontId="13" fillId="0" borderId="45" xfId="0" applyFont="1" applyFill="1" applyBorder="1"/>
    <xf numFmtId="0" fontId="14" fillId="0" borderId="45" xfId="0" applyFont="1" applyFill="1" applyBorder="1" applyAlignment="1">
      <alignment wrapText="1"/>
    </xf>
    <xf numFmtId="0" fontId="14" fillId="0" borderId="45" xfId="0" applyFont="1" applyFill="1" applyBorder="1"/>
    <xf numFmtId="0" fontId="14" fillId="0" borderId="46" xfId="0" applyFont="1" applyFill="1" applyBorder="1" applyAlignment="1">
      <alignment wrapText="1"/>
    </xf>
    <xf numFmtId="0" fontId="14" fillId="0" borderId="43" xfId="0" applyFont="1" applyFill="1" applyBorder="1" applyAlignment="1">
      <alignment wrapText="1"/>
    </xf>
    <xf numFmtId="0" fontId="14" fillId="0" borderId="44" xfId="0" applyFont="1" applyFill="1" applyBorder="1" applyAlignment="1">
      <alignment wrapText="1"/>
    </xf>
    <xf numFmtId="0" fontId="0" fillId="9" borderId="0" xfId="0" applyFill="1" applyBorder="1" applyAlignment="1">
      <alignment wrapText="1"/>
    </xf>
    <xf numFmtId="0" fontId="0" fillId="9" borderId="0" xfId="0" applyFill="1" applyBorder="1"/>
    <xf numFmtId="0" fontId="0" fillId="9" borderId="40" xfId="0" applyFill="1" applyBorder="1" applyAlignment="1">
      <alignment wrapText="1"/>
    </xf>
    <xf numFmtId="0" fontId="0" fillId="9" borderId="35" xfId="0" applyFill="1" applyBorder="1" applyAlignment="1">
      <alignment wrapText="1"/>
    </xf>
    <xf numFmtId="0" fontId="4" fillId="9" borderId="42" xfId="0" applyFont="1" applyFill="1" applyBorder="1" applyAlignment="1">
      <alignment vertical="center"/>
    </xf>
    <xf numFmtId="0" fontId="2" fillId="9" borderId="13" xfId="0" applyFont="1" applyFill="1" applyBorder="1" applyAlignment="1">
      <alignment horizontal="center" vertical="center"/>
    </xf>
    <xf numFmtId="0" fontId="2" fillId="9" borderId="13" xfId="0" applyFont="1" applyFill="1" applyBorder="1" applyAlignment="1">
      <alignment horizontal="center" vertical="center" wrapText="1"/>
    </xf>
    <xf numFmtId="0" fontId="23" fillId="9" borderId="1" xfId="0" applyFont="1" applyFill="1" applyBorder="1" applyAlignment="1">
      <alignment horizontal="center" vertical="center" wrapText="1"/>
    </xf>
    <xf numFmtId="0" fontId="23" fillId="9" borderId="36" xfId="0" applyFont="1" applyFill="1" applyBorder="1" applyAlignment="1">
      <alignment horizontal="center" vertical="center" wrapText="1"/>
    </xf>
    <xf numFmtId="0" fontId="23" fillId="9" borderId="43" xfId="0" applyFont="1" applyFill="1" applyBorder="1" applyAlignment="1">
      <alignment horizontal="center" vertical="center" wrapText="1"/>
    </xf>
    <xf numFmtId="0" fontId="0" fillId="9" borderId="0" xfId="0" applyFill="1" applyAlignment="1">
      <alignment wrapText="1"/>
    </xf>
    <xf numFmtId="0" fontId="4" fillId="9" borderId="13" xfId="0" applyFont="1" applyFill="1" applyBorder="1" applyAlignment="1">
      <alignment vertical="center"/>
    </xf>
    <xf numFmtId="0" fontId="0" fillId="9" borderId="0" xfId="0" applyFill="1"/>
    <xf numFmtId="0" fontId="4" fillId="9" borderId="13" xfId="0" applyFont="1" applyFill="1" applyBorder="1" applyAlignment="1">
      <alignment horizontal="center" vertical="center"/>
    </xf>
    <xf numFmtId="0" fontId="5" fillId="9" borderId="0" xfId="0" applyFont="1" applyFill="1" applyAlignment="1">
      <alignment wrapText="1"/>
    </xf>
    <xf numFmtId="0" fontId="18" fillId="9" borderId="13" xfId="0" applyFont="1" applyFill="1" applyBorder="1" applyAlignment="1">
      <alignment horizontal="center" vertical="center"/>
    </xf>
    <xf numFmtId="0" fontId="18" fillId="9" borderId="13" xfId="0" applyFont="1" applyFill="1" applyBorder="1" applyAlignment="1">
      <alignment horizontal="center" vertical="center" wrapText="1"/>
    </xf>
    <xf numFmtId="0" fontId="4" fillId="9" borderId="1" xfId="0" applyFont="1" applyFill="1" applyBorder="1" applyAlignment="1">
      <alignment horizontal="center" vertical="center" wrapText="1"/>
    </xf>
    <xf numFmtId="0" fontId="25" fillId="9" borderId="13" xfId="0" applyFont="1" applyFill="1" applyBorder="1" applyAlignment="1">
      <alignment horizontal="center" vertical="center" wrapText="1"/>
    </xf>
    <xf numFmtId="0" fontId="26" fillId="9" borderId="1" xfId="0" applyFont="1" applyFill="1" applyBorder="1" applyAlignment="1">
      <alignment horizontal="center" vertical="center" wrapText="1"/>
    </xf>
    <xf numFmtId="0" fontId="26" fillId="9" borderId="2" xfId="0" applyFont="1" applyFill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33" xfId="0" applyFont="1" applyBorder="1" applyAlignment="1">
      <alignment horizontal="center" vertical="center"/>
    </xf>
    <xf numFmtId="0" fontId="22" fillId="0" borderId="34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/>
    </xf>
    <xf numFmtId="0" fontId="22" fillId="0" borderId="36" xfId="0" applyFont="1" applyBorder="1" applyAlignment="1">
      <alignment horizontal="center" vertical="center"/>
    </xf>
    <xf numFmtId="0" fontId="0" fillId="0" borderId="31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37" xfId="0" applyBorder="1" applyAlignment="1">
      <alignment horizontal="center"/>
    </xf>
    <xf numFmtId="0" fontId="0" fillId="0" borderId="6" xfId="0" applyBorder="1" applyAlignment="1">
      <alignment horizontal="center"/>
    </xf>
    <xf numFmtId="0" fontId="22" fillId="0" borderId="33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0" fillId="0" borderId="38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9" xfId="0" applyBorder="1" applyAlignment="1">
      <alignment horizontal="center"/>
    </xf>
    <xf numFmtId="0" fontId="17" fillId="9" borderId="35" xfId="2" applyFill="1" applyBorder="1" applyAlignment="1" applyProtection="1">
      <alignment horizontal="center" vertical="center" wrapText="1"/>
    </xf>
    <xf numFmtId="0" fontId="17" fillId="9" borderId="0" xfId="2" applyFill="1" applyBorder="1" applyAlignment="1" applyProtection="1">
      <alignment horizontal="center" vertical="center" wrapText="1"/>
    </xf>
    <xf numFmtId="0" fontId="17" fillId="9" borderId="21" xfId="2" applyFill="1" applyBorder="1" applyAlignment="1" applyProtection="1">
      <alignment horizontal="center" vertical="center" wrapText="1"/>
    </xf>
    <xf numFmtId="0" fontId="17" fillId="9" borderId="41" xfId="2" applyFill="1" applyBorder="1" applyAlignment="1" applyProtection="1">
      <alignment horizontal="center" vertical="center" wrapText="1"/>
    </xf>
    <xf numFmtId="0" fontId="17" fillId="9" borderId="25" xfId="2" applyFill="1" applyBorder="1" applyAlignment="1" applyProtection="1">
      <alignment horizontal="center" vertical="center" wrapText="1"/>
    </xf>
    <xf numFmtId="0" fontId="17" fillId="9" borderId="23" xfId="2" applyFill="1" applyBorder="1" applyAlignment="1" applyProtection="1">
      <alignment horizontal="center" vertical="center" wrapText="1"/>
    </xf>
    <xf numFmtId="0" fontId="6" fillId="9" borderId="1" xfId="0" applyFont="1" applyFill="1" applyBorder="1" applyAlignment="1">
      <alignment horizontal="center" wrapText="1"/>
    </xf>
    <xf numFmtId="0" fontId="6" fillId="9" borderId="36" xfId="0" applyFont="1" applyFill="1" applyBorder="1" applyAlignment="1">
      <alignment horizontal="center" wrapText="1"/>
    </xf>
    <xf numFmtId="0" fontId="6" fillId="9" borderId="2" xfId="0" applyFont="1" applyFill="1" applyBorder="1" applyAlignment="1">
      <alignment horizontal="center" wrapText="1"/>
    </xf>
    <xf numFmtId="0" fontId="6" fillId="9" borderId="1" xfId="0" applyFont="1" applyFill="1" applyBorder="1" applyAlignment="1">
      <alignment horizontal="center"/>
    </xf>
    <xf numFmtId="0" fontId="6" fillId="9" borderId="43" xfId="0" applyFont="1" applyFill="1" applyBorder="1" applyAlignment="1">
      <alignment horizontal="center" wrapText="1"/>
    </xf>
    <xf numFmtId="0" fontId="22" fillId="0" borderId="47" xfId="0" applyFont="1" applyBorder="1" applyAlignment="1">
      <alignment horizontal="center" vertical="center"/>
    </xf>
    <xf numFmtId="0" fontId="22" fillId="0" borderId="48" xfId="0" applyFont="1" applyBorder="1" applyAlignment="1">
      <alignment horizontal="center" vertical="center"/>
    </xf>
    <xf numFmtId="0" fontId="22" fillId="0" borderId="50" xfId="0" applyFont="1" applyBorder="1" applyAlignment="1">
      <alignment horizontal="center" vertical="center"/>
    </xf>
    <xf numFmtId="0" fontId="22" fillId="0" borderId="39" xfId="0" applyFont="1" applyBorder="1" applyAlignment="1">
      <alignment horizontal="center" vertical="center"/>
    </xf>
    <xf numFmtId="0" fontId="22" fillId="0" borderId="47" xfId="0" applyFont="1" applyBorder="1" applyAlignment="1">
      <alignment horizontal="center" vertical="center" wrapText="1"/>
    </xf>
    <xf numFmtId="0" fontId="22" fillId="0" borderId="48" xfId="0" applyFont="1" applyBorder="1" applyAlignment="1">
      <alignment horizontal="center" vertical="center" wrapText="1"/>
    </xf>
    <xf numFmtId="0" fontId="22" fillId="0" borderId="49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/>
    </xf>
    <xf numFmtId="0" fontId="22" fillId="0" borderId="5" xfId="0" applyFont="1" applyBorder="1" applyAlignment="1">
      <alignment horizontal="center" vertical="center"/>
    </xf>
    <xf numFmtId="0" fontId="1" fillId="9" borderId="2" xfId="0" applyFont="1" applyFill="1" applyBorder="1" applyAlignment="1">
      <alignment horizontal="center" wrapText="1"/>
    </xf>
    <xf numFmtId="0" fontId="1" fillId="9" borderId="1" xfId="0" applyFont="1" applyFill="1" applyBorder="1" applyAlignment="1">
      <alignment horizontal="center" wrapText="1"/>
    </xf>
    <xf numFmtId="0" fontId="24" fillId="9" borderId="20" xfId="2" applyFont="1" applyFill="1" applyBorder="1" applyAlignment="1" applyProtection="1">
      <alignment horizontal="center" vertical="center" wrapText="1"/>
    </xf>
    <xf numFmtId="0" fontId="24" fillId="9" borderId="0" xfId="2" applyFont="1" applyFill="1" applyBorder="1" applyAlignment="1" applyProtection="1">
      <alignment horizontal="center" vertical="center" wrapText="1"/>
    </xf>
    <xf numFmtId="0" fontId="24" fillId="9" borderId="21" xfId="2" applyFont="1" applyFill="1" applyBorder="1" applyAlignment="1" applyProtection="1">
      <alignment horizontal="center" vertical="center" wrapText="1"/>
    </xf>
    <xf numFmtId="0" fontId="24" fillId="9" borderId="22" xfId="2" applyFont="1" applyFill="1" applyBorder="1" applyAlignment="1" applyProtection="1">
      <alignment horizontal="center" vertical="center" wrapText="1"/>
    </xf>
    <xf numFmtId="0" fontId="24" fillId="9" borderId="25" xfId="2" applyFont="1" applyFill="1" applyBorder="1" applyAlignment="1" applyProtection="1">
      <alignment horizontal="center" vertical="center" wrapText="1"/>
    </xf>
    <xf numFmtId="0" fontId="24" fillId="9" borderId="23" xfId="2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/>
    </xf>
    <xf numFmtId="0" fontId="1" fillId="9" borderId="3" xfId="0" applyFont="1" applyFill="1" applyBorder="1" applyAlignment="1">
      <alignment horizontal="center" wrapText="1"/>
    </xf>
    <xf numFmtId="0" fontId="1" fillId="9" borderId="4" xfId="0" applyFont="1" applyFill="1" applyBorder="1" applyAlignment="1">
      <alignment horizontal="center" wrapText="1"/>
    </xf>
    <xf numFmtId="0" fontId="21" fillId="0" borderId="0" xfId="0" applyFont="1" applyBorder="1" applyAlignment="1">
      <alignment horizontal="center"/>
    </xf>
    <xf numFmtId="0" fontId="24" fillId="9" borderId="18" xfId="2" applyFont="1" applyFill="1" applyBorder="1" applyAlignment="1" applyProtection="1">
      <alignment horizontal="center" vertical="center" wrapText="1"/>
    </xf>
    <xf numFmtId="0" fontId="24" fillId="9" borderId="24" xfId="2" applyFont="1" applyFill="1" applyBorder="1" applyAlignment="1" applyProtection="1">
      <alignment horizontal="center" vertical="center" wrapText="1"/>
    </xf>
    <xf numFmtId="0" fontId="24" fillId="9" borderId="19" xfId="2" applyFont="1" applyFill="1" applyBorder="1" applyAlignment="1" applyProtection="1">
      <alignment horizontal="center" vertical="center" wrapText="1"/>
    </xf>
    <xf numFmtId="0" fontId="9" fillId="5" borderId="5" xfId="0" applyFont="1" applyFill="1" applyBorder="1" applyAlignment="1">
      <alignment horizontal="center" vertical="center"/>
    </xf>
    <xf numFmtId="0" fontId="9" fillId="5" borderId="14" xfId="0" applyFont="1" applyFill="1" applyBorder="1" applyAlignment="1">
      <alignment horizontal="center" vertical="center"/>
    </xf>
    <xf numFmtId="0" fontId="9" fillId="5" borderId="8" xfId="0" applyFont="1" applyFill="1" applyBorder="1" applyAlignment="1">
      <alignment horizontal="center" vertical="center"/>
    </xf>
    <xf numFmtId="0" fontId="12" fillId="8" borderId="5" xfId="0" applyNumberFormat="1" applyFont="1" applyFill="1" applyBorder="1" applyAlignment="1">
      <alignment horizontal="center" vertical="center" wrapText="1"/>
    </xf>
    <xf numFmtId="0" fontId="12" fillId="8" borderId="14" xfId="0" applyNumberFormat="1" applyFont="1" applyFill="1" applyBorder="1" applyAlignment="1">
      <alignment horizontal="center" vertical="center" wrapText="1"/>
    </xf>
    <xf numFmtId="0" fontId="12" fillId="8" borderId="13" xfId="0" applyNumberFormat="1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/>
    </xf>
    <xf numFmtId="0" fontId="9" fillId="5" borderId="13" xfId="0" applyFont="1" applyFill="1" applyBorder="1" applyAlignment="1">
      <alignment horizontal="center" vertical="center"/>
    </xf>
    <xf numFmtId="0" fontId="19" fillId="10" borderId="29" xfId="2" applyFont="1" applyFill="1" applyBorder="1" applyAlignment="1" applyProtection="1">
      <alignment horizontal="center" vertical="center"/>
    </xf>
    <xf numFmtId="0" fontId="19" fillId="10" borderId="30" xfId="2" applyFont="1" applyFill="1" applyBorder="1" applyAlignment="1" applyProtection="1">
      <alignment horizontal="center" vertical="center"/>
    </xf>
    <xf numFmtId="0" fontId="8" fillId="3" borderId="9" xfId="0" applyFont="1" applyFill="1" applyBorder="1" applyAlignment="1">
      <alignment horizontal="left" vertical="center"/>
    </xf>
    <xf numFmtId="0" fontId="8" fillId="3" borderId="6" xfId="0" applyFont="1" applyFill="1" applyBorder="1" applyAlignment="1">
      <alignment horizontal="left" vertical="center"/>
    </xf>
    <xf numFmtId="0" fontId="8" fillId="7" borderId="16" xfId="0" applyFont="1" applyFill="1" applyBorder="1" applyAlignment="1">
      <alignment horizontal="center"/>
    </xf>
    <xf numFmtId="0" fontId="8" fillId="7" borderId="0" xfId="0" applyFont="1" applyFill="1" applyAlignment="1">
      <alignment horizontal="center"/>
    </xf>
    <xf numFmtId="0" fontId="8" fillId="5" borderId="1" xfId="0" applyFont="1" applyFill="1" applyBorder="1" applyAlignment="1">
      <alignment horizontal="center" vertical="center"/>
    </xf>
    <xf numFmtId="0" fontId="8" fillId="3" borderId="13" xfId="0" applyFont="1" applyFill="1" applyBorder="1" applyAlignment="1">
      <alignment horizontal="left" vertical="center"/>
    </xf>
    <xf numFmtId="0" fontId="8" fillId="3" borderId="1" xfId="0" applyFont="1" applyFill="1" applyBorder="1" applyAlignment="1">
      <alignment horizontal="left" vertical="center"/>
    </xf>
    <xf numFmtId="0" fontId="8" fillId="3" borderId="9" xfId="0" applyFont="1" applyFill="1" applyBorder="1" applyAlignment="1">
      <alignment horizontal="left" vertical="center" wrapText="1"/>
    </xf>
    <xf numFmtId="0" fontId="8" fillId="3" borderId="10" xfId="0" applyFont="1" applyFill="1" applyBorder="1" applyAlignment="1">
      <alignment horizontal="left" vertical="center" wrapText="1"/>
    </xf>
    <xf numFmtId="0" fontId="8" fillId="5" borderId="7" xfId="0" applyFont="1" applyFill="1" applyBorder="1" applyAlignment="1">
      <alignment horizontal="center" vertical="center"/>
    </xf>
    <xf numFmtId="0" fontId="8" fillId="5" borderId="11" xfId="0" applyFont="1" applyFill="1" applyBorder="1" applyAlignment="1">
      <alignment horizontal="center" vertical="center"/>
    </xf>
    <xf numFmtId="0" fontId="8" fillId="5" borderId="9" xfId="0" applyFont="1" applyFill="1" applyBorder="1" applyAlignment="1">
      <alignment horizontal="center" vertical="center"/>
    </xf>
    <xf numFmtId="0" fontId="8" fillId="5" borderId="10" xfId="0" applyFont="1" applyFill="1" applyBorder="1" applyAlignment="1">
      <alignment horizontal="center" vertical="center"/>
    </xf>
    <xf numFmtId="0" fontId="19" fillId="10" borderId="26" xfId="2" applyFont="1" applyFill="1" applyBorder="1" applyAlignment="1" applyProtection="1">
      <alignment horizontal="center" vertical="center" wrapText="1"/>
    </xf>
    <xf numFmtId="0" fontId="19" fillId="10" borderId="27" xfId="2" applyFont="1" applyFill="1" applyBorder="1" applyAlignment="1" applyProtection="1">
      <alignment horizontal="center" vertical="center" wrapText="1"/>
    </xf>
    <xf numFmtId="0" fontId="19" fillId="10" borderId="28" xfId="2" applyFont="1" applyFill="1" applyBorder="1" applyAlignment="1" applyProtection="1">
      <alignment horizontal="center" vertical="center" wrapText="1"/>
    </xf>
    <xf numFmtId="0" fontId="16" fillId="4" borderId="5" xfId="0" applyFont="1" applyFill="1" applyBorder="1" applyAlignment="1">
      <alignment horizontal="center" vertical="center"/>
    </xf>
    <xf numFmtId="0" fontId="16" fillId="4" borderId="13" xfId="0" applyFont="1" applyFill="1" applyBorder="1" applyAlignment="1">
      <alignment horizontal="center" vertical="center"/>
    </xf>
    <xf numFmtId="0" fontId="16" fillId="8" borderId="5" xfId="0" applyNumberFormat="1" applyFont="1" applyFill="1" applyBorder="1" applyAlignment="1">
      <alignment horizontal="center" vertical="center" wrapText="1"/>
    </xf>
    <xf numFmtId="0" fontId="16" fillId="8" borderId="13" xfId="0" applyNumberFormat="1" applyFont="1" applyFill="1" applyBorder="1" applyAlignment="1">
      <alignment horizontal="center" vertical="center" wrapText="1"/>
    </xf>
    <xf numFmtId="0" fontId="16" fillId="4" borderId="3" xfId="0" applyFont="1" applyFill="1" applyBorder="1" applyAlignment="1">
      <alignment horizontal="center" vertical="center"/>
    </xf>
    <xf numFmtId="0" fontId="16" fillId="4" borderId="2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9" fillId="10" borderId="18" xfId="2" applyFont="1" applyFill="1" applyBorder="1" applyAlignment="1" applyProtection="1">
      <alignment horizontal="center" vertical="center" wrapText="1"/>
    </xf>
    <xf numFmtId="0" fontId="19" fillId="10" borderId="19" xfId="2" applyFont="1" applyFill="1" applyBorder="1" applyAlignment="1" applyProtection="1">
      <alignment horizontal="center" vertical="center" wrapText="1"/>
    </xf>
    <xf numFmtId="0" fontId="19" fillId="10" borderId="20" xfId="2" applyFont="1" applyFill="1" applyBorder="1" applyAlignment="1" applyProtection="1">
      <alignment horizontal="center" vertical="center" wrapText="1"/>
    </xf>
    <xf numFmtId="0" fontId="19" fillId="10" borderId="21" xfId="2" applyFont="1" applyFill="1" applyBorder="1" applyAlignment="1" applyProtection="1">
      <alignment horizontal="center" vertical="center" wrapText="1"/>
    </xf>
    <xf numFmtId="0" fontId="19" fillId="10" borderId="22" xfId="2" applyFont="1" applyFill="1" applyBorder="1" applyAlignment="1" applyProtection="1">
      <alignment horizontal="center" vertical="center" wrapText="1"/>
    </xf>
    <xf numFmtId="0" fontId="19" fillId="10" borderId="23" xfId="2" applyFont="1" applyFill="1" applyBorder="1" applyAlignment="1" applyProtection="1">
      <alignment horizontal="center" vertical="center" wrapText="1"/>
    </xf>
  </cellXfs>
  <cellStyles count="3">
    <cellStyle name="Hipervínculo" xfId="2" builtinId="8"/>
    <cellStyle name="Normal" xfId="0" builtinId="0"/>
    <cellStyle name="Normal 3" xfId="1"/>
  </cellStyles>
  <dxfs count="4">
    <dxf>
      <font>
        <color rgb="FFFF000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FF0000"/>
      </font>
    </dxf>
  </dxfs>
  <tableStyles count="0" defaultTableStyle="TableStyleMedium9" defaultPivotStyle="PivotStyleLight16"/>
  <colors>
    <mruColors>
      <color rgb="FF02880C"/>
      <color rgb="FF008000"/>
      <color rgb="FFFF6600"/>
      <color rgb="FF66FF66"/>
      <color rgb="FFFF0000"/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26899763190609927"/>
          <c:y val="0"/>
        </c:manualLayout>
      </c:layout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1.5263293006190884E-2"/>
          <c:y val="0.24091859984527517"/>
          <c:w val="0.98234291073606295"/>
          <c:h val="0.5879729973188077"/>
        </c:manualLayout>
      </c:layout>
      <c:bar3DChart>
        <c:barDir val="col"/>
        <c:grouping val="clustered"/>
        <c:varyColors val="0"/>
        <c:ser>
          <c:idx val="0"/>
          <c:order val="0"/>
          <c:tx>
            <c:v>DIRECCIONAMIENTO ESTRATEGICO</c:v>
          </c:tx>
          <c:invertIfNegative val="0"/>
          <c:dPt>
            <c:idx val="0"/>
            <c:invertIfNegative val="0"/>
            <c:bubble3D val="0"/>
            <c:spPr>
              <a:solidFill>
                <a:srgbClr val="C00000"/>
              </a:solidFill>
            </c:spPr>
          </c:dPt>
          <c:dPt>
            <c:idx val="1"/>
            <c:invertIfNegative val="0"/>
            <c:bubble3D val="0"/>
            <c:spPr>
              <a:solidFill>
                <a:srgbClr val="FF6600"/>
              </a:solidFill>
            </c:spPr>
          </c:dPt>
          <c:dPt>
            <c:idx val="2"/>
            <c:invertIfNegative val="0"/>
            <c:bubble3D val="0"/>
            <c:spPr>
              <a:solidFill>
                <a:schemeClr val="accent3">
                  <a:lumMod val="75000"/>
                </a:schemeClr>
              </a:solidFill>
            </c:spPr>
          </c:dPt>
          <c:dPt>
            <c:idx val="3"/>
            <c:invertIfNegative val="0"/>
            <c:bubble3D val="0"/>
            <c:spPr>
              <a:solidFill>
                <a:srgbClr val="008000"/>
              </a:solidFill>
            </c:spPr>
          </c:dPt>
          <c:dLbls>
            <c:dLbl>
              <c:idx val="0"/>
              <c:layout>
                <c:manualLayout>
                  <c:x val="8.3333333333333367E-3"/>
                  <c:y val="-2.58397932816540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3.333333333333334E-2"/>
                  <c:y val="-2.58397932816540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2.7777777777778224E-2"/>
                  <c:y val="-4.13436692506465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3.333333333333334E-2"/>
                  <c:y val="-2.06718346253234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6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('ANALISIS POR PROCESOS'!$D$3,'ANALISIS POR PROCESOS'!$F$3,'ANALISIS POR PROCESOS'!$H$3,'ANALISIS POR PROCESOS'!$J$3)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</c:numCache>
            </c:numRef>
          </c:cat>
          <c:val>
            <c:numRef>
              <c:f>('ANALISIS POR PROCESOS'!$E$9,'ANALISIS POR PROCESOS'!$G$9,'ANALISIS POR PROCESOS'!$I$9,'ANALISIS POR PROCESOS'!$K$9)</c:f>
              <c:numCache>
                <c:formatCode>0%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shape val="box"/>
        <c:axId val="500275080"/>
        <c:axId val="500275864"/>
        <c:axId val="0"/>
      </c:bar3DChart>
      <c:catAx>
        <c:axId val="5002750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200" b="1"/>
            </a:pPr>
            <a:endParaRPr lang="es-CO"/>
          </a:p>
        </c:txPr>
        <c:crossAx val="500275864"/>
        <c:crosses val="autoZero"/>
        <c:auto val="1"/>
        <c:lblAlgn val="ctr"/>
        <c:lblOffset val="100"/>
        <c:noMultiLvlLbl val="0"/>
      </c:catAx>
      <c:valAx>
        <c:axId val="500275864"/>
        <c:scaling>
          <c:orientation val="minMax"/>
        </c:scaling>
        <c:delete val="1"/>
        <c:axPos val="l"/>
        <c:numFmt formatCode="0%" sourceLinked="1"/>
        <c:majorTickMark val="none"/>
        <c:minorTickMark val="none"/>
        <c:tickLblPos val="none"/>
        <c:crossAx val="500275080"/>
        <c:crosses val="autoZero"/>
        <c:crossBetween val="between"/>
      </c:valAx>
    </c:plotArea>
    <c:plotVisOnly val="1"/>
    <c:dispBlanksAs val="gap"/>
    <c:showDLblsOverMax val="0"/>
  </c:chart>
  <c:spPr>
    <a:ln>
      <a:solidFill>
        <a:schemeClr val="tx1"/>
      </a:solidFill>
    </a:ln>
  </c:spPr>
  <c:printSettings>
    <c:headerFooter/>
    <c:pageMargins b="0.75000000000000433" l="0.70000000000000062" r="0.70000000000000062" t="0.75000000000000433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3333333333333367E-3"/>
          <c:y val="0.21309284013917026"/>
          <c:w val="0.97207414580271656"/>
          <c:h val="0.52030031129829701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'ANALISIS POR PROCESOS'!$B$79</c:f>
              <c:strCache>
                <c:ptCount val="1"/>
                <c:pt idx="0">
                  <c:v>SEGUIMIENTO ACADEMICO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rgbClr val="C00000"/>
              </a:solidFill>
            </c:spPr>
          </c:dPt>
          <c:dPt>
            <c:idx val="1"/>
            <c:invertIfNegative val="0"/>
            <c:bubble3D val="0"/>
            <c:spPr>
              <a:solidFill>
                <a:srgbClr val="FF6600"/>
              </a:solidFill>
            </c:spPr>
          </c:dPt>
          <c:dPt>
            <c:idx val="2"/>
            <c:invertIfNegative val="0"/>
            <c:bubble3D val="0"/>
            <c:spPr>
              <a:solidFill>
                <a:schemeClr val="accent3"/>
              </a:solidFill>
            </c:spPr>
          </c:dPt>
          <c:dPt>
            <c:idx val="3"/>
            <c:invertIfNegative val="0"/>
            <c:bubble3D val="0"/>
            <c:spPr>
              <a:solidFill>
                <a:srgbClr val="008000"/>
              </a:solidFill>
            </c:spPr>
          </c:dPt>
          <c:dLbls>
            <c:dLbl>
              <c:idx val="0"/>
              <c:layout>
                <c:manualLayout>
                  <c:x val="8.3333333333333367E-3"/>
                  <c:y val="-2.58397932816542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3.333333333333334E-2"/>
                  <c:y val="-2.58397932816542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2.7777777777778408E-2"/>
                  <c:y val="-4.13436692506467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3.333333333333334E-2"/>
                  <c:y val="-2.06718346253236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6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('ANALISIS POR PROCESOS'!$E$79,'ANALISIS POR PROCESOS'!$G$79,'ANALISIS POR PROCESOS'!$I$79,'ANALISIS POR PROCESOS'!$K$79)</c:f>
              <c:numCache>
                <c:formatCode>0%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shape val="box"/>
        <c:axId val="504164216"/>
        <c:axId val="504164608"/>
        <c:axId val="0"/>
      </c:bar3DChart>
      <c:catAx>
        <c:axId val="5041642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200" b="1"/>
            </a:pPr>
            <a:endParaRPr lang="es-CO"/>
          </a:p>
        </c:txPr>
        <c:crossAx val="504164608"/>
        <c:crosses val="autoZero"/>
        <c:auto val="1"/>
        <c:lblAlgn val="ctr"/>
        <c:lblOffset val="100"/>
        <c:noMultiLvlLbl val="0"/>
      </c:catAx>
      <c:valAx>
        <c:axId val="504164608"/>
        <c:scaling>
          <c:orientation val="minMax"/>
        </c:scaling>
        <c:delete val="1"/>
        <c:axPos val="l"/>
        <c:numFmt formatCode="0%" sourceLinked="1"/>
        <c:majorTickMark val="none"/>
        <c:minorTickMark val="none"/>
        <c:tickLblPos val="none"/>
        <c:crossAx val="504164216"/>
        <c:crosses val="autoZero"/>
        <c:crossBetween val="between"/>
      </c:valAx>
    </c:plotArea>
    <c:plotVisOnly val="1"/>
    <c:dispBlanksAs val="gap"/>
    <c:showDLblsOverMax val="0"/>
  </c:chart>
  <c:spPr>
    <a:ln>
      <a:solidFill>
        <a:sysClr val="windowText" lastClr="000000"/>
      </a:solidFill>
    </a:ln>
  </c:spPr>
  <c:printSettings>
    <c:headerFooter/>
    <c:pageMargins b="0.75000000000000588" l="0.70000000000000062" r="0.70000000000000062" t="0.75000000000000588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3333333333333367E-3"/>
          <c:y val="0.36950602571675317"/>
          <c:w val="0.97207414580271656"/>
          <c:h val="0.40768310291775439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'ANALISIS POR PROCESOS'!$B$87</c:f>
              <c:strCache>
                <c:ptCount val="1"/>
                <c:pt idx="0">
                  <c:v>APOYO A LA GESTION ACADEMICA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rgbClr val="C00000"/>
              </a:solidFill>
            </c:spPr>
          </c:dPt>
          <c:dPt>
            <c:idx val="1"/>
            <c:invertIfNegative val="0"/>
            <c:bubble3D val="0"/>
            <c:spPr>
              <a:solidFill>
                <a:srgbClr val="FF6600"/>
              </a:solidFill>
            </c:spPr>
          </c:dPt>
          <c:dPt>
            <c:idx val="2"/>
            <c:invertIfNegative val="0"/>
            <c:bubble3D val="0"/>
            <c:spPr>
              <a:solidFill>
                <a:schemeClr val="accent3"/>
              </a:solidFill>
            </c:spPr>
          </c:dPt>
          <c:dPt>
            <c:idx val="3"/>
            <c:invertIfNegative val="0"/>
            <c:bubble3D val="0"/>
            <c:spPr>
              <a:solidFill>
                <a:srgbClr val="008000"/>
              </a:solidFill>
            </c:spPr>
          </c:dPt>
          <c:dLbls>
            <c:dLbl>
              <c:idx val="0"/>
              <c:layout>
                <c:manualLayout>
                  <c:x val="8.3333333333333367E-3"/>
                  <c:y val="-2.58397932816542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3.333333333333334E-2"/>
                  <c:y val="-2.58397932816542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2.7777777777778428E-2"/>
                  <c:y val="-4.13436692506467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3.333333333333334E-2"/>
                  <c:y val="-2.06718346253236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6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('ANALISIS POR PROCESOS'!$E$87,'ANALISIS POR PROCESOS'!$G$87,'ANALISIS POR PROCESOS'!$I$87,'ANALISIS POR PROCESOS'!$K$87)</c:f>
              <c:numCache>
                <c:formatCode>0%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shape val="box"/>
        <c:axId val="504165392"/>
        <c:axId val="504165784"/>
        <c:axId val="0"/>
      </c:bar3DChart>
      <c:catAx>
        <c:axId val="5041653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200" b="1"/>
            </a:pPr>
            <a:endParaRPr lang="es-CO"/>
          </a:p>
        </c:txPr>
        <c:crossAx val="504165784"/>
        <c:crosses val="autoZero"/>
        <c:auto val="1"/>
        <c:lblAlgn val="ctr"/>
        <c:lblOffset val="100"/>
        <c:noMultiLvlLbl val="0"/>
      </c:catAx>
      <c:valAx>
        <c:axId val="504165784"/>
        <c:scaling>
          <c:orientation val="minMax"/>
        </c:scaling>
        <c:delete val="1"/>
        <c:axPos val="l"/>
        <c:numFmt formatCode="0%" sourceLinked="1"/>
        <c:majorTickMark val="none"/>
        <c:minorTickMark val="none"/>
        <c:tickLblPos val="none"/>
        <c:crossAx val="504165392"/>
        <c:crosses val="autoZero"/>
        <c:crossBetween val="between"/>
      </c:valAx>
    </c:plotArea>
    <c:plotVisOnly val="1"/>
    <c:dispBlanksAs val="gap"/>
    <c:showDLblsOverMax val="0"/>
  </c:chart>
  <c:spPr>
    <a:ln>
      <a:solidFill>
        <a:sysClr val="windowText" lastClr="000000"/>
      </a:solidFill>
    </a:ln>
  </c:spPr>
  <c:printSettings>
    <c:headerFooter/>
    <c:pageMargins b="0.75000000000000611" l="0.70000000000000062" r="0.70000000000000062" t="0.75000000000000611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3333333333333367E-3"/>
          <c:y val="0.26281026736065249"/>
          <c:w val="0.97207414580271656"/>
          <c:h val="0.56549810934650113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'ANALISIS POR PROCESOS'!$B$96</c:f>
              <c:strCache>
                <c:ptCount val="1"/>
                <c:pt idx="0">
                  <c:v>ADMINISTRACION DE LA PLANTA FISICA Y DE LOS RECURSOS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rgbClr val="C00000"/>
              </a:solidFill>
            </c:spPr>
          </c:dPt>
          <c:dPt>
            <c:idx val="1"/>
            <c:invertIfNegative val="0"/>
            <c:bubble3D val="0"/>
            <c:spPr>
              <a:solidFill>
                <a:srgbClr val="FF6600"/>
              </a:solidFill>
            </c:spPr>
          </c:dPt>
          <c:dPt>
            <c:idx val="2"/>
            <c:invertIfNegative val="0"/>
            <c:bubble3D val="0"/>
            <c:spPr>
              <a:solidFill>
                <a:schemeClr val="accent3"/>
              </a:solidFill>
            </c:spPr>
          </c:dPt>
          <c:dPt>
            <c:idx val="3"/>
            <c:invertIfNegative val="0"/>
            <c:bubble3D val="0"/>
            <c:spPr>
              <a:solidFill>
                <a:srgbClr val="008000"/>
              </a:solidFill>
            </c:spPr>
          </c:dPt>
          <c:dLbls>
            <c:dLbl>
              <c:idx val="0"/>
              <c:layout>
                <c:manualLayout>
                  <c:x val="8.3333333333333367E-3"/>
                  <c:y val="-2.58397932816542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3.333333333333334E-2"/>
                  <c:y val="-2.58397932816542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2.7777777777778449E-2"/>
                  <c:y val="-4.13436692506468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3.333333333333334E-2"/>
                  <c:y val="-2.06718346253236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6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('ANALISIS POR PROCESOS'!$E$96,'ANALISIS POR PROCESOS'!$G$96,'ANALISIS POR PROCESOS'!$I$96,'ANALISIS POR PROCESOS'!$K$96)</c:f>
              <c:numCache>
                <c:formatCode>0%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shape val="box"/>
        <c:axId val="504166568"/>
        <c:axId val="504166960"/>
        <c:axId val="0"/>
      </c:bar3DChart>
      <c:catAx>
        <c:axId val="504166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200" b="1"/>
            </a:pPr>
            <a:endParaRPr lang="es-CO"/>
          </a:p>
        </c:txPr>
        <c:crossAx val="504166960"/>
        <c:crosses val="autoZero"/>
        <c:auto val="1"/>
        <c:lblAlgn val="ctr"/>
        <c:lblOffset val="100"/>
        <c:noMultiLvlLbl val="0"/>
      </c:catAx>
      <c:valAx>
        <c:axId val="504166960"/>
        <c:scaling>
          <c:orientation val="minMax"/>
        </c:scaling>
        <c:delete val="1"/>
        <c:axPos val="l"/>
        <c:numFmt formatCode="0%" sourceLinked="1"/>
        <c:majorTickMark val="none"/>
        <c:minorTickMark val="none"/>
        <c:tickLblPos val="none"/>
        <c:crossAx val="504166568"/>
        <c:crosses val="autoZero"/>
        <c:crossBetween val="between"/>
      </c:valAx>
    </c:plotArea>
    <c:plotVisOnly val="1"/>
    <c:dispBlanksAs val="gap"/>
    <c:showDLblsOverMax val="0"/>
  </c:chart>
  <c:spPr>
    <a:ln>
      <a:solidFill>
        <a:sysClr val="windowText" lastClr="000000"/>
      </a:solidFill>
    </a:ln>
  </c:spPr>
  <c:printSettings>
    <c:headerFooter/>
    <c:pageMargins b="0.75000000000000633" l="0.70000000000000062" r="0.70000000000000062" t="0.75000000000000633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/>
        <a:lstStyle/>
        <a:p>
          <a:pPr>
            <a:defRPr sz="1000"/>
          </a:pPr>
          <a:endParaRPr lang="es-CO"/>
        </a:p>
      </c:txPr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3333333333333367E-3"/>
          <c:y val="0.24473347306406937"/>
          <c:w val="0.97207414580271656"/>
          <c:h val="0.45038992428104974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'ANALISIS POR PROCESOS'!$B$100</c:f>
              <c:strCache>
                <c:ptCount val="1"/>
                <c:pt idx="0">
                  <c:v>ADMINISTRACIÓN DE SERVICIOS COMPLEMENTARIOS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rgbClr val="C00000"/>
              </a:solidFill>
            </c:spPr>
          </c:dPt>
          <c:dPt>
            <c:idx val="1"/>
            <c:invertIfNegative val="0"/>
            <c:bubble3D val="0"/>
            <c:spPr>
              <a:solidFill>
                <a:srgbClr val="FF6600"/>
              </a:solidFill>
            </c:spPr>
          </c:dPt>
          <c:dPt>
            <c:idx val="2"/>
            <c:invertIfNegative val="0"/>
            <c:bubble3D val="0"/>
            <c:spPr>
              <a:solidFill>
                <a:schemeClr val="accent3"/>
              </a:solidFill>
            </c:spPr>
          </c:dPt>
          <c:dPt>
            <c:idx val="3"/>
            <c:invertIfNegative val="0"/>
            <c:bubble3D val="0"/>
            <c:spPr>
              <a:solidFill>
                <a:srgbClr val="008000"/>
              </a:solidFill>
            </c:spPr>
          </c:dPt>
          <c:dLbls>
            <c:dLbl>
              <c:idx val="0"/>
              <c:layout>
                <c:manualLayout>
                  <c:x val="8.3333333333333367E-3"/>
                  <c:y val="-2.58397932816542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3.333333333333334E-2"/>
                  <c:y val="-2.58397932816542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2.7777777777778474E-2"/>
                  <c:y val="-4.13436692506468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3.333333333333334E-2"/>
                  <c:y val="-2.0671834625323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6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('ANALISIS POR PROCESOS'!$E$100,'ANALISIS POR PROCESOS'!$G$100,'ANALISIS POR PROCESOS'!$I$100,'ANALISIS POR PROCESOS'!$K$100)</c:f>
              <c:numCache>
                <c:formatCode>0%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shape val="box"/>
        <c:axId val="504167744"/>
        <c:axId val="504168136"/>
        <c:axId val="0"/>
      </c:bar3DChart>
      <c:catAx>
        <c:axId val="504167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200" b="1"/>
            </a:pPr>
            <a:endParaRPr lang="es-CO"/>
          </a:p>
        </c:txPr>
        <c:crossAx val="504168136"/>
        <c:crosses val="autoZero"/>
        <c:auto val="1"/>
        <c:lblAlgn val="ctr"/>
        <c:lblOffset val="100"/>
        <c:noMultiLvlLbl val="0"/>
      </c:catAx>
      <c:valAx>
        <c:axId val="504168136"/>
        <c:scaling>
          <c:orientation val="minMax"/>
        </c:scaling>
        <c:delete val="1"/>
        <c:axPos val="l"/>
        <c:numFmt formatCode="0%" sourceLinked="1"/>
        <c:majorTickMark val="none"/>
        <c:minorTickMark val="none"/>
        <c:tickLblPos val="none"/>
        <c:crossAx val="504167744"/>
        <c:crosses val="autoZero"/>
        <c:crossBetween val="between"/>
      </c:valAx>
    </c:plotArea>
    <c:plotVisOnly val="1"/>
    <c:dispBlanksAs val="gap"/>
    <c:showDLblsOverMax val="0"/>
  </c:chart>
  <c:spPr>
    <a:ln>
      <a:solidFill>
        <a:sysClr val="windowText" lastClr="000000"/>
      </a:solidFill>
    </a:ln>
  </c:spPr>
  <c:printSettings>
    <c:headerFooter/>
    <c:pageMargins b="0.75000000000000655" l="0.70000000000000062" r="0.70000000000000062" t="0.75000000000000655" header="0.30000000000000032" footer="0.3000000000000003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/>
        <a:lstStyle/>
        <a:p>
          <a:pPr>
            <a:defRPr sz="1800"/>
          </a:pPr>
          <a:endParaRPr lang="es-CO"/>
        </a:p>
      </c:txPr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3333333333333367E-3"/>
          <c:y val="0.21561883780071617"/>
          <c:w val="0.97207414580271656"/>
          <c:h val="0.56549783795011577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'ANALISIS POR PROCESOS'!$B$112</c:f>
              <c:strCache>
                <c:ptCount val="1"/>
                <c:pt idx="0">
                  <c:v>TALENTO HUMANO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rgbClr val="C00000"/>
              </a:solidFill>
            </c:spPr>
          </c:dPt>
          <c:dPt>
            <c:idx val="1"/>
            <c:invertIfNegative val="0"/>
            <c:bubble3D val="0"/>
            <c:spPr>
              <a:solidFill>
                <a:srgbClr val="FF6600"/>
              </a:solidFill>
            </c:spPr>
          </c:dPt>
          <c:dPt>
            <c:idx val="2"/>
            <c:invertIfNegative val="0"/>
            <c:bubble3D val="0"/>
            <c:spPr>
              <a:solidFill>
                <a:schemeClr val="accent3"/>
              </a:solidFill>
            </c:spPr>
          </c:dPt>
          <c:dPt>
            <c:idx val="3"/>
            <c:invertIfNegative val="0"/>
            <c:bubble3D val="0"/>
            <c:spPr>
              <a:solidFill>
                <a:srgbClr val="008000"/>
              </a:solidFill>
            </c:spPr>
          </c:dPt>
          <c:dLbls>
            <c:dLbl>
              <c:idx val="0"/>
              <c:layout>
                <c:manualLayout>
                  <c:x val="8.3333333333333367E-3"/>
                  <c:y val="-2.58397932816542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3.333333333333334E-2"/>
                  <c:y val="-2.58397932816542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2.7777777777778498E-2"/>
                  <c:y val="-4.13436692506468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3.333333333333334E-2"/>
                  <c:y val="-2.06718346253237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6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('ANALISIS POR PROCESOS'!$E$112,'ANALISIS POR PROCESOS'!$G$112,'ANALISIS POR PROCESOS'!$I$112,'ANALISIS POR PROCESOS'!$K$112)</c:f>
              <c:numCache>
                <c:formatCode>0%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shape val="box"/>
        <c:axId val="504168920"/>
        <c:axId val="504169312"/>
        <c:axId val="0"/>
      </c:bar3DChart>
      <c:catAx>
        <c:axId val="5041689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200" b="1"/>
            </a:pPr>
            <a:endParaRPr lang="es-CO"/>
          </a:p>
        </c:txPr>
        <c:crossAx val="504169312"/>
        <c:crosses val="autoZero"/>
        <c:auto val="1"/>
        <c:lblAlgn val="ctr"/>
        <c:lblOffset val="100"/>
        <c:noMultiLvlLbl val="0"/>
      </c:catAx>
      <c:valAx>
        <c:axId val="504169312"/>
        <c:scaling>
          <c:orientation val="minMax"/>
        </c:scaling>
        <c:delete val="1"/>
        <c:axPos val="l"/>
        <c:numFmt formatCode="0%" sourceLinked="1"/>
        <c:majorTickMark val="none"/>
        <c:minorTickMark val="none"/>
        <c:tickLblPos val="none"/>
        <c:crossAx val="504168920"/>
        <c:crosses val="autoZero"/>
        <c:crossBetween val="between"/>
      </c:valAx>
    </c:plotArea>
    <c:plotVisOnly val="1"/>
    <c:dispBlanksAs val="gap"/>
    <c:showDLblsOverMax val="0"/>
  </c:chart>
  <c:spPr>
    <a:ln>
      <a:solidFill>
        <a:sysClr val="windowText" lastClr="000000"/>
      </a:solidFill>
    </a:ln>
  </c:spPr>
  <c:printSettings>
    <c:headerFooter/>
    <c:pageMargins b="0.75000000000000677" l="0.70000000000000062" r="0.70000000000000062" t="0.75000000000000677" header="0.30000000000000032" footer="0.3000000000000003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/>
        <a:lstStyle/>
        <a:p>
          <a:pPr>
            <a:defRPr sz="1800"/>
          </a:pPr>
          <a:endParaRPr lang="es-CO"/>
        </a:p>
      </c:txPr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3333333333333367E-3"/>
          <c:y val="0.21561883780071625"/>
          <c:w val="0.97207414580271656"/>
          <c:h val="0.56549783795011599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'ANALISIS POR PROCESOS'!$B$118</c:f>
              <c:strCache>
                <c:ptCount val="1"/>
                <c:pt idx="0">
                  <c:v>APOYO FINANCIERO Y CONTABLE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rgbClr val="C00000"/>
              </a:solidFill>
            </c:spPr>
          </c:dPt>
          <c:dPt>
            <c:idx val="1"/>
            <c:invertIfNegative val="0"/>
            <c:bubble3D val="0"/>
            <c:spPr>
              <a:solidFill>
                <a:srgbClr val="FF6600"/>
              </a:solidFill>
            </c:spPr>
          </c:dPt>
          <c:dPt>
            <c:idx val="2"/>
            <c:invertIfNegative val="0"/>
            <c:bubble3D val="0"/>
            <c:spPr>
              <a:solidFill>
                <a:schemeClr val="accent3"/>
              </a:solidFill>
            </c:spPr>
          </c:dPt>
          <c:dPt>
            <c:idx val="3"/>
            <c:invertIfNegative val="0"/>
            <c:bubble3D val="0"/>
            <c:spPr>
              <a:solidFill>
                <a:srgbClr val="008000"/>
              </a:solidFill>
            </c:spPr>
          </c:dPt>
          <c:dLbls>
            <c:dLbl>
              <c:idx val="0"/>
              <c:layout>
                <c:manualLayout>
                  <c:x val="8.3333333333333367E-3"/>
                  <c:y val="-2.58397932816542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3.333333333333334E-2"/>
                  <c:y val="-2.58397932816542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2.7777777777778522E-2"/>
                  <c:y val="-4.13436692506468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3.333333333333334E-2"/>
                  <c:y val="-2.06718346253237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6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('ANALISIS POR PROCESOS'!$E$118,'ANALISIS POR PROCESOS'!$G$118,'ANALISIS POR PROCESOS'!$I$118,'ANALISIS POR PROCESOS'!$K$118)</c:f>
              <c:numCache>
                <c:formatCode>0%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shape val="box"/>
        <c:axId val="504170096"/>
        <c:axId val="504170488"/>
        <c:axId val="0"/>
      </c:bar3DChart>
      <c:catAx>
        <c:axId val="504170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200" b="1"/>
            </a:pPr>
            <a:endParaRPr lang="es-CO"/>
          </a:p>
        </c:txPr>
        <c:crossAx val="504170488"/>
        <c:crosses val="autoZero"/>
        <c:auto val="1"/>
        <c:lblAlgn val="ctr"/>
        <c:lblOffset val="100"/>
        <c:noMultiLvlLbl val="0"/>
      </c:catAx>
      <c:valAx>
        <c:axId val="504170488"/>
        <c:scaling>
          <c:orientation val="minMax"/>
        </c:scaling>
        <c:delete val="1"/>
        <c:axPos val="l"/>
        <c:numFmt formatCode="0%" sourceLinked="1"/>
        <c:majorTickMark val="none"/>
        <c:minorTickMark val="none"/>
        <c:tickLblPos val="none"/>
        <c:crossAx val="504170096"/>
        <c:crosses val="autoZero"/>
        <c:crossBetween val="between"/>
      </c:valAx>
    </c:plotArea>
    <c:plotVisOnly val="1"/>
    <c:dispBlanksAs val="gap"/>
    <c:showDLblsOverMax val="0"/>
  </c:chart>
  <c:spPr>
    <a:ln>
      <a:solidFill>
        <a:sysClr val="windowText" lastClr="000000"/>
      </a:solidFill>
    </a:ln>
  </c:spPr>
  <c:printSettings>
    <c:headerFooter/>
    <c:pageMargins b="0.75000000000000699" l="0.70000000000000062" r="0.70000000000000062" t="0.75000000000000699" header="0.30000000000000032" footer="0.3000000000000003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/>
        <a:lstStyle/>
        <a:p>
          <a:pPr>
            <a:defRPr sz="1800"/>
          </a:pPr>
          <a:endParaRPr lang="es-CO"/>
        </a:p>
      </c:txPr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3333333333333367E-3"/>
          <c:y val="0.21561883780071631"/>
          <c:w val="0.97207414580271656"/>
          <c:h val="0.56549783795011621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'ANALISIS POR PROCESOS'!$B$127</c:f>
              <c:strCache>
                <c:ptCount val="1"/>
                <c:pt idx="0">
                  <c:v>ACCESIBILIDAD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rgbClr val="C00000"/>
              </a:solidFill>
            </c:spPr>
          </c:dPt>
          <c:dPt>
            <c:idx val="1"/>
            <c:invertIfNegative val="0"/>
            <c:bubble3D val="0"/>
            <c:spPr>
              <a:solidFill>
                <a:srgbClr val="FF6600"/>
              </a:solidFill>
            </c:spPr>
          </c:dPt>
          <c:dPt>
            <c:idx val="2"/>
            <c:invertIfNegative val="0"/>
            <c:bubble3D val="0"/>
            <c:spPr>
              <a:solidFill>
                <a:schemeClr val="accent3"/>
              </a:solidFill>
            </c:spPr>
          </c:dPt>
          <c:dPt>
            <c:idx val="3"/>
            <c:invertIfNegative val="0"/>
            <c:bubble3D val="0"/>
            <c:spPr>
              <a:solidFill>
                <a:srgbClr val="008000"/>
              </a:solidFill>
            </c:spPr>
          </c:dPt>
          <c:dLbls>
            <c:dLbl>
              <c:idx val="0"/>
              <c:layout>
                <c:manualLayout>
                  <c:x val="8.3333333333333367E-3"/>
                  <c:y val="-2.58397932816542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3.333333333333334E-2"/>
                  <c:y val="-2.58397932816542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2.7777777777778546E-2"/>
                  <c:y val="-4.13436692506469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3.333333333333334E-2"/>
                  <c:y val="-2.06718346253237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6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('ANALISIS POR PROCESOS'!$E$127,'ANALISIS POR PROCESOS'!$G$127,'ANALISIS POR PROCESOS'!$I$127,'ANALISIS POR PROCESOS'!$K$127)</c:f>
              <c:numCache>
                <c:formatCode>0%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shape val="box"/>
        <c:axId val="503958624"/>
        <c:axId val="503959016"/>
        <c:axId val="0"/>
      </c:bar3DChart>
      <c:catAx>
        <c:axId val="5039586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200" b="1"/>
            </a:pPr>
            <a:endParaRPr lang="es-CO"/>
          </a:p>
        </c:txPr>
        <c:crossAx val="503959016"/>
        <c:crosses val="autoZero"/>
        <c:auto val="1"/>
        <c:lblAlgn val="ctr"/>
        <c:lblOffset val="100"/>
        <c:noMultiLvlLbl val="0"/>
      </c:catAx>
      <c:valAx>
        <c:axId val="503959016"/>
        <c:scaling>
          <c:orientation val="minMax"/>
        </c:scaling>
        <c:delete val="1"/>
        <c:axPos val="l"/>
        <c:numFmt formatCode="0%" sourceLinked="1"/>
        <c:majorTickMark val="none"/>
        <c:minorTickMark val="none"/>
        <c:tickLblPos val="none"/>
        <c:crossAx val="503958624"/>
        <c:crosses val="autoZero"/>
        <c:crossBetween val="between"/>
      </c:valAx>
    </c:plotArea>
    <c:plotVisOnly val="1"/>
    <c:dispBlanksAs val="gap"/>
    <c:showDLblsOverMax val="0"/>
  </c:chart>
  <c:spPr>
    <a:ln>
      <a:solidFill>
        <a:sysClr val="windowText" lastClr="000000"/>
      </a:solidFill>
    </a:ln>
  </c:spPr>
  <c:printSettings>
    <c:headerFooter/>
    <c:pageMargins b="0.75000000000000722" l="0.70000000000000062" r="0.70000000000000062" t="0.75000000000000722" header="0.30000000000000032" footer="0.3000000000000003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/>
        <a:lstStyle/>
        <a:p>
          <a:pPr>
            <a:defRPr sz="1800"/>
          </a:pPr>
          <a:endParaRPr lang="es-CO"/>
        </a:p>
      </c:txPr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3333333333333367E-3"/>
          <c:y val="0.21561883780071636"/>
          <c:w val="0.97207414580271656"/>
          <c:h val="0.56549783795011643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'ANALISIS POR PROCESOS'!$B$133</c:f>
              <c:strCache>
                <c:ptCount val="1"/>
                <c:pt idx="0">
                  <c:v>PROYECCIÓN A LA COMUNIDAD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rgbClr val="C00000"/>
              </a:solidFill>
            </c:spPr>
          </c:dPt>
          <c:dPt>
            <c:idx val="1"/>
            <c:invertIfNegative val="0"/>
            <c:bubble3D val="0"/>
            <c:spPr>
              <a:solidFill>
                <a:srgbClr val="FF6600"/>
              </a:solidFill>
            </c:spPr>
          </c:dPt>
          <c:dPt>
            <c:idx val="2"/>
            <c:invertIfNegative val="0"/>
            <c:bubble3D val="0"/>
            <c:spPr>
              <a:solidFill>
                <a:schemeClr val="accent3"/>
              </a:solidFill>
            </c:spPr>
          </c:dPt>
          <c:dPt>
            <c:idx val="3"/>
            <c:invertIfNegative val="0"/>
            <c:bubble3D val="0"/>
            <c:spPr>
              <a:solidFill>
                <a:srgbClr val="008000"/>
              </a:solidFill>
            </c:spPr>
          </c:dPt>
          <c:dLbls>
            <c:dLbl>
              <c:idx val="0"/>
              <c:layout>
                <c:manualLayout>
                  <c:x val="8.3333333333333367E-3"/>
                  <c:y val="-2.58397932816543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3.333333333333334E-2"/>
                  <c:y val="-2.58397932816543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2.7777777777778571E-2"/>
                  <c:y val="-4.13436692506469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3.333333333333334E-2"/>
                  <c:y val="-2.06718346253238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6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('ANALISIS POR PROCESOS'!$E$133,'ANALISIS POR PROCESOS'!$G$133,'ANALISIS POR PROCESOS'!$I$133,'ANALISIS POR PROCESOS'!$K$133)</c:f>
              <c:numCache>
                <c:formatCode>0%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shape val="box"/>
        <c:axId val="503959800"/>
        <c:axId val="503960192"/>
        <c:axId val="0"/>
      </c:bar3DChart>
      <c:catAx>
        <c:axId val="5039598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200" b="1"/>
            </a:pPr>
            <a:endParaRPr lang="es-CO"/>
          </a:p>
        </c:txPr>
        <c:crossAx val="503960192"/>
        <c:crosses val="autoZero"/>
        <c:auto val="1"/>
        <c:lblAlgn val="ctr"/>
        <c:lblOffset val="100"/>
        <c:noMultiLvlLbl val="0"/>
      </c:catAx>
      <c:valAx>
        <c:axId val="503960192"/>
        <c:scaling>
          <c:orientation val="minMax"/>
        </c:scaling>
        <c:delete val="1"/>
        <c:axPos val="l"/>
        <c:numFmt formatCode="0%" sourceLinked="1"/>
        <c:majorTickMark val="none"/>
        <c:minorTickMark val="none"/>
        <c:tickLblPos val="none"/>
        <c:crossAx val="503959800"/>
        <c:crosses val="autoZero"/>
        <c:crossBetween val="between"/>
      </c:valAx>
    </c:plotArea>
    <c:plotVisOnly val="1"/>
    <c:dispBlanksAs val="gap"/>
    <c:showDLblsOverMax val="0"/>
  </c:chart>
  <c:spPr>
    <a:ln>
      <a:solidFill>
        <a:sysClr val="windowText" lastClr="000000"/>
      </a:solidFill>
    </a:ln>
  </c:spPr>
  <c:printSettings>
    <c:headerFooter/>
    <c:pageMargins b="0.75000000000000744" l="0.70000000000000062" r="0.70000000000000062" t="0.75000000000000744" header="0.30000000000000032" footer="0.3000000000000003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/>
        <a:lstStyle/>
        <a:p>
          <a:pPr>
            <a:defRPr sz="1800"/>
          </a:pPr>
          <a:endParaRPr lang="es-CO"/>
        </a:p>
      </c:txPr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3333333333333367E-3"/>
          <c:y val="0.21561883780071642"/>
          <c:w val="0.97207414580271656"/>
          <c:h val="0.56549783795011666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'ANALISIS POR PROCESOS'!$B$138</c:f>
              <c:strCache>
                <c:ptCount val="1"/>
                <c:pt idx="0">
                  <c:v>PARTICIPACIÓN Y CONVIVENCIA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rgbClr val="C00000"/>
              </a:solidFill>
            </c:spPr>
          </c:dPt>
          <c:dPt>
            <c:idx val="1"/>
            <c:invertIfNegative val="0"/>
            <c:bubble3D val="0"/>
            <c:spPr>
              <a:solidFill>
                <a:srgbClr val="FF6600"/>
              </a:solidFill>
            </c:spPr>
          </c:dPt>
          <c:dPt>
            <c:idx val="2"/>
            <c:invertIfNegative val="0"/>
            <c:bubble3D val="0"/>
            <c:spPr>
              <a:solidFill>
                <a:schemeClr val="accent3"/>
              </a:solidFill>
            </c:spPr>
          </c:dPt>
          <c:dPt>
            <c:idx val="3"/>
            <c:invertIfNegative val="0"/>
            <c:bubble3D val="0"/>
            <c:spPr>
              <a:solidFill>
                <a:srgbClr val="008000"/>
              </a:solidFill>
            </c:spPr>
          </c:dPt>
          <c:dLbls>
            <c:dLbl>
              <c:idx val="0"/>
              <c:layout>
                <c:manualLayout>
                  <c:x val="8.3333333333333367E-3"/>
                  <c:y val="-2.58397932816543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3.333333333333334E-2"/>
                  <c:y val="-2.58397932816543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2.7777777777778598E-2"/>
                  <c:y val="-4.134366925064695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3.333333333333334E-2"/>
                  <c:y val="-2.06718346253238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6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('ANALISIS POR PROCESOS'!$E$138,'ANALISIS POR PROCESOS'!$G$138,'ANALISIS POR PROCESOS'!$I$138,'ANALISIS POR PROCESOS'!$K$138)</c:f>
              <c:numCache>
                <c:formatCode>0%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shape val="box"/>
        <c:axId val="503961368"/>
        <c:axId val="503961760"/>
        <c:axId val="0"/>
      </c:bar3DChart>
      <c:catAx>
        <c:axId val="5039613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200" b="1"/>
            </a:pPr>
            <a:endParaRPr lang="es-CO"/>
          </a:p>
        </c:txPr>
        <c:crossAx val="503961760"/>
        <c:crosses val="autoZero"/>
        <c:auto val="1"/>
        <c:lblAlgn val="ctr"/>
        <c:lblOffset val="100"/>
        <c:noMultiLvlLbl val="0"/>
      </c:catAx>
      <c:valAx>
        <c:axId val="503961760"/>
        <c:scaling>
          <c:orientation val="minMax"/>
        </c:scaling>
        <c:delete val="1"/>
        <c:axPos val="l"/>
        <c:numFmt formatCode="0%" sourceLinked="1"/>
        <c:majorTickMark val="none"/>
        <c:minorTickMark val="none"/>
        <c:tickLblPos val="none"/>
        <c:crossAx val="503961368"/>
        <c:crosses val="autoZero"/>
        <c:crossBetween val="between"/>
      </c:valAx>
    </c:plotArea>
    <c:plotVisOnly val="1"/>
    <c:dispBlanksAs val="gap"/>
    <c:showDLblsOverMax val="0"/>
  </c:chart>
  <c:spPr>
    <a:ln>
      <a:solidFill>
        <a:sysClr val="windowText" lastClr="000000"/>
      </a:solidFill>
    </a:ln>
  </c:spPr>
  <c:printSettings>
    <c:headerFooter/>
    <c:pageMargins b="0.75000000000000766" l="0.70000000000000062" r="0.70000000000000062" t="0.75000000000000766" header="0.30000000000000032" footer="0.30000000000000032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/>
        <a:lstStyle/>
        <a:p>
          <a:pPr>
            <a:defRPr sz="1800"/>
          </a:pPr>
          <a:endParaRPr lang="es-CO"/>
        </a:p>
      </c:txPr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3333333333333367E-3"/>
          <c:y val="0.21561883780071647"/>
          <c:w val="0.97207414580271656"/>
          <c:h val="0.56549783795011688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'ANALISIS POR PROCESOS'!$B$143</c:f>
              <c:strCache>
                <c:ptCount val="1"/>
                <c:pt idx="0">
                  <c:v>PREVENCIÓN DE RIESGOS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rgbClr val="C00000"/>
              </a:solidFill>
            </c:spPr>
          </c:dPt>
          <c:dPt>
            <c:idx val="1"/>
            <c:invertIfNegative val="0"/>
            <c:bubble3D val="0"/>
            <c:spPr>
              <a:solidFill>
                <a:srgbClr val="FF6600"/>
              </a:solidFill>
            </c:spPr>
          </c:dPt>
          <c:dPt>
            <c:idx val="2"/>
            <c:invertIfNegative val="0"/>
            <c:bubble3D val="0"/>
            <c:spPr>
              <a:solidFill>
                <a:schemeClr val="accent3"/>
              </a:solidFill>
            </c:spPr>
          </c:dPt>
          <c:dPt>
            <c:idx val="3"/>
            <c:invertIfNegative val="0"/>
            <c:bubble3D val="0"/>
            <c:spPr>
              <a:solidFill>
                <a:srgbClr val="008000"/>
              </a:solidFill>
            </c:spPr>
          </c:dPt>
          <c:dLbls>
            <c:dLbl>
              <c:idx val="0"/>
              <c:layout>
                <c:manualLayout>
                  <c:x val="8.3333333333333367E-3"/>
                  <c:y val="-2.58397932816543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3.333333333333334E-2"/>
                  <c:y val="-2.58397932816543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2.7777777777778619E-2"/>
                  <c:y val="-4.13436692506469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3.333333333333334E-2"/>
                  <c:y val="-2.06718346253238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6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('ANALISIS POR PROCESOS'!$E$143,'ANALISIS POR PROCESOS'!$G$143,'ANALISIS POR PROCESOS'!$I$143,'ANALISIS POR PROCESOS'!$K$143)</c:f>
              <c:numCache>
                <c:formatCode>0%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shape val="box"/>
        <c:axId val="503962152"/>
        <c:axId val="503962544"/>
        <c:axId val="0"/>
      </c:bar3DChart>
      <c:catAx>
        <c:axId val="5039621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200" b="1"/>
            </a:pPr>
            <a:endParaRPr lang="es-CO"/>
          </a:p>
        </c:txPr>
        <c:crossAx val="503962544"/>
        <c:crosses val="autoZero"/>
        <c:auto val="1"/>
        <c:lblAlgn val="ctr"/>
        <c:lblOffset val="100"/>
        <c:noMultiLvlLbl val="0"/>
      </c:catAx>
      <c:valAx>
        <c:axId val="503962544"/>
        <c:scaling>
          <c:orientation val="minMax"/>
        </c:scaling>
        <c:delete val="1"/>
        <c:axPos val="l"/>
        <c:numFmt formatCode="0%" sourceLinked="1"/>
        <c:majorTickMark val="none"/>
        <c:minorTickMark val="none"/>
        <c:tickLblPos val="none"/>
        <c:crossAx val="503962152"/>
        <c:crosses val="autoZero"/>
        <c:crossBetween val="between"/>
      </c:valAx>
    </c:plotArea>
    <c:plotVisOnly val="1"/>
    <c:dispBlanksAs val="gap"/>
    <c:showDLblsOverMax val="0"/>
  </c:chart>
  <c:spPr>
    <a:ln>
      <a:solidFill>
        <a:sysClr val="windowText" lastClr="000000"/>
      </a:solidFill>
    </a:ln>
  </c:spPr>
  <c:printSettings>
    <c:headerFooter/>
    <c:pageMargins b="0.75000000000000788" l="0.70000000000000062" r="0.70000000000000062" t="0.75000000000000788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"/>
          <c:y val="0.14152235066918978"/>
          <c:w val="0.9776050096561526"/>
          <c:h val="0.65736248252413765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'ANALISIS POR PROCESOS'!$B$16:$C$16</c:f>
              <c:strCache>
                <c:ptCount val="2"/>
                <c:pt idx="0">
                  <c:v>GESTION ESTRATEGICA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rgbClr val="C00000"/>
              </a:solidFill>
            </c:spPr>
          </c:dPt>
          <c:dPt>
            <c:idx val="1"/>
            <c:invertIfNegative val="0"/>
            <c:bubble3D val="0"/>
            <c:spPr>
              <a:solidFill>
                <a:srgbClr val="FF6600"/>
              </a:solidFill>
            </c:spPr>
          </c:dPt>
          <c:dPt>
            <c:idx val="2"/>
            <c:invertIfNegative val="0"/>
            <c:bubble3D val="0"/>
            <c:spPr>
              <a:solidFill>
                <a:schemeClr val="accent3"/>
              </a:solidFill>
            </c:spPr>
          </c:dPt>
          <c:dPt>
            <c:idx val="3"/>
            <c:invertIfNegative val="0"/>
            <c:bubble3D val="0"/>
            <c:spPr>
              <a:solidFill>
                <a:srgbClr val="008000"/>
              </a:solidFill>
            </c:spPr>
          </c:dPt>
          <c:dLbls>
            <c:dLbl>
              <c:idx val="0"/>
              <c:layout>
                <c:manualLayout>
                  <c:x val="8.3333333333333367E-3"/>
                  <c:y val="-2.58397932816540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3.333333333333334E-2"/>
                  <c:y val="-2.58397932816540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2.7777777777778252E-2"/>
                  <c:y val="-4.13436692506465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3.333333333333334E-2"/>
                  <c:y val="-2.06718346253235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6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('ANALISIS POR PROCESOS'!$D$3,'ANALISIS POR PROCESOS'!$F$3,'ANALISIS POR PROCESOS'!$H$3,'ANALISIS POR PROCESOS'!$J$3)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</c:numCache>
            </c:numRef>
          </c:cat>
          <c:val>
            <c:numRef>
              <c:f>('ANALISIS POR PROCESOS'!$E$16,'ANALISIS POR PROCESOS'!$G$16,'ANALISIS POR PROCESOS'!$I$16,'ANALISIS POR PROCESOS'!$K$16)</c:f>
              <c:numCache>
                <c:formatCode>0%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shape val="box"/>
        <c:axId val="182254704"/>
        <c:axId val="511988824"/>
        <c:axId val="0"/>
      </c:bar3DChart>
      <c:catAx>
        <c:axId val="182254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200" b="1"/>
            </a:pPr>
            <a:endParaRPr lang="es-CO"/>
          </a:p>
        </c:txPr>
        <c:crossAx val="511988824"/>
        <c:crosses val="autoZero"/>
        <c:auto val="1"/>
        <c:lblAlgn val="ctr"/>
        <c:lblOffset val="100"/>
        <c:noMultiLvlLbl val="0"/>
      </c:catAx>
      <c:valAx>
        <c:axId val="511988824"/>
        <c:scaling>
          <c:orientation val="minMax"/>
        </c:scaling>
        <c:delete val="1"/>
        <c:axPos val="l"/>
        <c:numFmt formatCode="0%" sourceLinked="1"/>
        <c:majorTickMark val="none"/>
        <c:minorTickMark val="none"/>
        <c:tickLblPos val="none"/>
        <c:crossAx val="182254704"/>
        <c:crosses val="autoZero"/>
        <c:crossBetween val="between"/>
      </c:valAx>
    </c:plotArea>
    <c:plotVisOnly val="1"/>
    <c:dispBlanksAs val="gap"/>
    <c:showDLblsOverMax val="0"/>
  </c:chart>
  <c:spPr>
    <a:ln>
      <a:solidFill>
        <a:schemeClr val="tx1"/>
      </a:solidFill>
    </a:ln>
  </c:spPr>
  <c:printSettings>
    <c:headerFooter/>
    <c:pageMargins b="0.75000000000000455" l="0.70000000000000062" r="0.70000000000000062" t="0.75000000000000455" header="0.30000000000000032" footer="0.30000000000000032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/>
        <a:lstStyle/>
        <a:p>
          <a:pPr>
            <a:defRPr sz="1800"/>
          </a:pPr>
          <a:endParaRPr lang="es-CO"/>
        </a:p>
      </c:txPr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3333333333333367E-3"/>
          <c:y val="0.21561883780071653"/>
          <c:w val="0.97207414580271656"/>
          <c:h val="0.5654978379501171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'ANALISIS POR GESTION'!$B$5</c:f>
              <c:strCache>
                <c:ptCount val="1"/>
                <c:pt idx="0">
                  <c:v>GESTION DIRECTIVA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rgbClr val="C00000"/>
              </a:solidFill>
            </c:spPr>
          </c:dPt>
          <c:dPt>
            <c:idx val="1"/>
            <c:invertIfNegative val="0"/>
            <c:bubble3D val="0"/>
            <c:spPr>
              <a:solidFill>
                <a:srgbClr val="FF6600"/>
              </a:solidFill>
            </c:spPr>
          </c:dPt>
          <c:dPt>
            <c:idx val="2"/>
            <c:invertIfNegative val="0"/>
            <c:bubble3D val="0"/>
            <c:spPr>
              <a:solidFill>
                <a:schemeClr val="accent3"/>
              </a:solidFill>
            </c:spPr>
          </c:dPt>
          <c:dPt>
            <c:idx val="3"/>
            <c:invertIfNegative val="0"/>
            <c:bubble3D val="0"/>
            <c:spPr>
              <a:solidFill>
                <a:srgbClr val="008000"/>
              </a:solidFill>
            </c:spPr>
          </c:dPt>
          <c:dLbls>
            <c:dLbl>
              <c:idx val="0"/>
              <c:layout>
                <c:manualLayout>
                  <c:x val="8.3333333333333367E-3"/>
                  <c:y val="-2.58397932816543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3.333333333333334E-2"/>
                  <c:y val="-2.58397932816543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2.777777777777864E-2"/>
                  <c:y val="-4.13436692506470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3.333333333333334E-2"/>
                  <c:y val="-2.06718346253238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6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('ANALISIS POR GESTION'!$C$3,'ANALISIS POR GESTION'!$E$3,'ANALISIS POR GESTION'!$G$3,'ANALISIS POR GESTION'!$I$3)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</c:numCache>
            </c:numRef>
          </c:cat>
          <c:val>
            <c:numRef>
              <c:f>('ANALISIS POR GESTION'!$D$5,'ANALISIS POR GESTION'!$F$5,'ANALISIS POR GESTION'!$H$5,'ANALISIS POR GESTION'!$J$5)</c:f>
              <c:numCache>
                <c:formatCode>0%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shape val="box"/>
        <c:axId val="503963328"/>
        <c:axId val="503963720"/>
        <c:axId val="0"/>
      </c:bar3DChart>
      <c:catAx>
        <c:axId val="503963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200" b="1"/>
            </a:pPr>
            <a:endParaRPr lang="es-CO"/>
          </a:p>
        </c:txPr>
        <c:crossAx val="503963720"/>
        <c:crosses val="autoZero"/>
        <c:auto val="1"/>
        <c:lblAlgn val="ctr"/>
        <c:lblOffset val="100"/>
        <c:noMultiLvlLbl val="0"/>
      </c:catAx>
      <c:valAx>
        <c:axId val="503963720"/>
        <c:scaling>
          <c:orientation val="minMax"/>
        </c:scaling>
        <c:delete val="1"/>
        <c:axPos val="l"/>
        <c:numFmt formatCode="0%" sourceLinked="1"/>
        <c:majorTickMark val="none"/>
        <c:minorTickMark val="none"/>
        <c:tickLblPos val="none"/>
        <c:crossAx val="503963328"/>
        <c:crosses val="autoZero"/>
        <c:crossBetween val="between"/>
      </c:valAx>
    </c:plotArea>
    <c:plotVisOnly val="1"/>
    <c:dispBlanksAs val="gap"/>
    <c:showDLblsOverMax val="0"/>
  </c:chart>
  <c:spPr>
    <a:ln>
      <a:solidFill>
        <a:sysClr val="windowText" lastClr="000000"/>
      </a:solidFill>
    </a:ln>
  </c:spPr>
  <c:printSettings>
    <c:headerFooter/>
    <c:pageMargins b="0.7500000000000081" l="0.70000000000000062" r="0.70000000000000062" t="0.7500000000000081" header="0.30000000000000032" footer="0.30000000000000032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/>
        <a:lstStyle/>
        <a:p>
          <a:pPr>
            <a:defRPr sz="1800"/>
          </a:pPr>
          <a:endParaRPr lang="es-CO"/>
        </a:p>
      </c:txPr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333406159968193E-3"/>
          <c:y val="0.24963263520631349"/>
          <c:w val="0.97207414580271656"/>
          <c:h val="0.56549783795011732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'ANALISIS POR GESTION'!$B$6</c:f>
              <c:strCache>
                <c:ptCount val="1"/>
                <c:pt idx="0">
                  <c:v>GESTION ACADEMICA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rgbClr val="C00000"/>
              </a:solidFill>
            </c:spPr>
          </c:dPt>
          <c:dPt>
            <c:idx val="1"/>
            <c:invertIfNegative val="0"/>
            <c:bubble3D val="0"/>
            <c:spPr>
              <a:solidFill>
                <a:srgbClr val="FF6600"/>
              </a:solidFill>
            </c:spPr>
          </c:dPt>
          <c:dPt>
            <c:idx val="2"/>
            <c:invertIfNegative val="0"/>
            <c:bubble3D val="0"/>
            <c:spPr>
              <a:solidFill>
                <a:schemeClr val="accent3"/>
              </a:solidFill>
            </c:spPr>
          </c:dPt>
          <c:dPt>
            <c:idx val="3"/>
            <c:invertIfNegative val="0"/>
            <c:bubble3D val="0"/>
            <c:spPr>
              <a:solidFill>
                <a:srgbClr val="008000"/>
              </a:solidFill>
            </c:spPr>
          </c:dPt>
          <c:dLbls>
            <c:dLbl>
              <c:idx val="0"/>
              <c:layout>
                <c:manualLayout>
                  <c:x val="8.3333333333333367E-3"/>
                  <c:y val="-2.58397932816543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3.333333333333334E-2"/>
                  <c:y val="-2.58397932816543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2.7777777777778657E-2"/>
                  <c:y val="-4.13436692506470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3.333333333333334E-2"/>
                  <c:y val="-2.06718346253239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6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('ANALISIS POR GESTION'!$C$3,'ANALISIS POR GESTION'!$E$3,'ANALISIS POR GESTION'!$G$3,'ANALISIS POR GESTION'!$I$3)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</c:numCache>
            </c:numRef>
          </c:cat>
          <c:val>
            <c:numRef>
              <c:f>('ANALISIS POR GESTION'!$D$6,'ANALISIS POR GESTION'!$F$6,'ANALISIS POR GESTION'!$H$6,'ANALISIS POR GESTION'!$J$6)</c:f>
              <c:numCache>
                <c:formatCode>0%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shape val="box"/>
        <c:axId val="503964504"/>
        <c:axId val="503964896"/>
        <c:axId val="0"/>
      </c:bar3DChart>
      <c:catAx>
        <c:axId val="503964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200" b="1"/>
            </a:pPr>
            <a:endParaRPr lang="es-CO"/>
          </a:p>
        </c:txPr>
        <c:crossAx val="503964896"/>
        <c:crosses val="autoZero"/>
        <c:auto val="1"/>
        <c:lblAlgn val="ctr"/>
        <c:lblOffset val="100"/>
        <c:noMultiLvlLbl val="0"/>
      </c:catAx>
      <c:valAx>
        <c:axId val="503964896"/>
        <c:scaling>
          <c:orientation val="minMax"/>
        </c:scaling>
        <c:delete val="1"/>
        <c:axPos val="l"/>
        <c:numFmt formatCode="0%" sourceLinked="1"/>
        <c:majorTickMark val="none"/>
        <c:minorTickMark val="none"/>
        <c:tickLblPos val="none"/>
        <c:crossAx val="503964504"/>
        <c:crosses val="autoZero"/>
        <c:crossBetween val="between"/>
      </c:valAx>
    </c:plotArea>
    <c:plotVisOnly val="1"/>
    <c:dispBlanksAs val="gap"/>
    <c:showDLblsOverMax val="0"/>
  </c:chart>
  <c:spPr>
    <a:ln>
      <a:solidFill>
        <a:sysClr val="windowText" lastClr="000000"/>
      </a:solidFill>
    </a:ln>
  </c:spPr>
  <c:printSettings>
    <c:headerFooter/>
    <c:pageMargins b="0.75000000000000833" l="0.70000000000000062" r="0.70000000000000062" t="0.75000000000000833" header="0.30000000000000032" footer="0.30000000000000032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/>
        <a:lstStyle/>
        <a:p>
          <a:pPr>
            <a:defRPr sz="1800"/>
          </a:pPr>
          <a:endParaRPr lang="es-CO"/>
        </a:p>
      </c:txPr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3334061599682034E-3"/>
          <c:y val="0.24963263520631349"/>
          <c:w val="0.97207414580271656"/>
          <c:h val="0.56549783795011754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'ANALISIS POR GESTION'!$B$7</c:f>
              <c:strCache>
                <c:ptCount val="1"/>
                <c:pt idx="0">
                  <c:v>GESTION ADMINISTRATIVA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rgbClr val="C00000"/>
              </a:solidFill>
            </c:spPr>
          </c:dPt>
          <c:dPt>
            <c:idx val="1"/>
            <c:invertIfNegative val="0"/>
            <c:bubble3D val="0"/>
            <c:spPr>
              <a:solidFill>
                <a:srgbClr val="FF6600"/>
              </a:solidFill>
            </c:spPr>
          </c:dPt>
          <c:dPt>
            <c:idx val="2"/>
            <c:invertIfNegative val="0"/>
            <c:bubble3D val="0"/>
            <c:spPr>
              <a:solidFill>
                <a:schemeClr val="accent3"/>
              </a:solidFill>
            </c:spPr>
          </c:dPt>
          <c:dPt>
            <c:idx val="3"/>
            <c:invertIfNegative val="0"/>
            <c:bubble3D val="0"/>
            <c:spPr>
              <a:solidFill>
                <a:srgbClr val="008000"/>
              </a:solidFill>
            </c:spPr>
          </c:dPt>
          <c:dLbls>
            <c:dLbl>
              <c:idx val="0"/>
              <c:layout>
                <c:manualLayout>
                  <c:x val="8.3333333333333367E-3"/>
                  <c:y val="-2.58397932816544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3.333333333333334E-2"/>
                  <c:y val="-2.58397932816544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2.7777777777778682E-2"/>
                  <c:y val="-4.13436692506470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3.333333333333334E-2"/>
                  <c:y val="-2.06718346253239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6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('ANALISIS POR GESTION'!$C$3,'ANALISIS POR GESTION'!$E$3,'ANALISIS POR GESTION'!$G$3,'ANALISIS POR GESTION'!$I$3)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</c:numCache>
            </c:numRef>
          </c:cat>
          <c:val>
            <c:numRef>
              <c:f>('ANALISIS POR GESTION'!$D$7,'ANALISIS POR GESTION'!$F$7,'ANALISIS POR GESTION'!$H$7,'ANALISIS POR GESTION'!$J$7)</c:f>
              <c:numCache>
                <c:formatCode>0%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shape val="box"/>
        <c:axId val="503965680"/>
        <c:axId val="512833176"/>
        <c:axId val="0"/>
      </c:bar3DChart>
      <c:catAx>
        <c:axId val="503965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200" b="1"/>
            </a:pPr>
            <a:endParaRPr lang="es-CO"/>
          </a:p>
        </c:txPr>
        <c:crossAx val="512833176"/>
        <c:crosses val="autoZero"/>
        <c:auto val="1"/>
        <c:lblAlgn val="ctr"/>
        <c:lblOffset val="100"/>
        <c:noMultiLvlLbl val="0"/>
      </c:catAx>
      <c:valAx>
        <c:axId val="512833176"/>
        <c:scaling>
          <c:orientation val="minMax"/>
        </c:scaling>
        <c:delete val="1"/>
        <c:axPos val="l"/>
        <c:numFmt formatCode="0%" sourceLinked="1"/>
        <c:majorTickMark val="none"/>
        <c:minorTickMark val="none"/>
        <c:tickLblPos val="none"/>
        <c:crossAx val="503965680"/>
        <c:crosses val="autoZero"/>
        <c:crossBetween val="between"/>
      </c:valAx>
    </c:plotArea>
    <c:plotVisOnly val="1"/>
    <c:dispBlanksAs val="gap"/>
    <c:showDLblsOverMax val="0"/>
  </c:chart>
  <c:spPr>
    <a:ln>
      <a:solidFill>
        <a:sysClr val="windowText" lastClr="000000"/>
      </a:solidFill>
    </a:ln>
  </c:spPr>
  <c:printSettings>
    <c:headerFooter/>
    <c:pageMargins b="0.75000000000000855" l="0.70000000000000062" r="0.70000000000000062" t="0.75000000000000855" header="0.30000000000000032" footer="0.30000000000000032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/>
        <a:lstStyle/>
        <a:p>
          <a:pPr>
            <a:defRPr sz="1800"/>
          </a:pPr>
          <a:endParaRPr lang="es-CO"/>
        </a:p>
      </c:txPr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3334061599682138E-3"/>
          <c:y val="0.24963263520631349"/>
          <c:w val="0.97207414580271656"/>
          <c:h val="0.56549783795011765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'ANALISIS POR GESTION'!$B$8</c:f>
              <c:strCache>
                <c:ptCount val="1"/>
                <c:pt idx="0">
                  <c:v>GESTION DE LA COMUNIDAD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rgbClr val="C00000"/>
              </a:solidFill>
            </c:spPr>
          </c:dPt>
          <c:dPt>
            <c:idx val="1"/>
            <c:invertIfNegative val="0"/>
            <c:bubble3D val="0"/>
            <c:spPr>
              <a:solidFill>
                <a:srgbClr val="FF6600"/>
              </a:solidFill>
            </c:spPr>
          </c:dPt>
          <c:dPt>
            <c:idx val="2"/>
            <c:invertIfNegative val="0"/>
            <c:bubble3D val="0"/>
            <c:spPr>
              <a:solidFill>
                <a:schemeClr val="accent3"/>
              </a:solidFill>
            </c:spPr>
          </c:dPt>
          <c:dPt>
            <c:idx val="3"/>
            <c:invertIfNegative val="0"/>
            <c:bubble3D val="0"/>
            <c:spPr>
              <a:solidFill>
                <a:srgbClr val="008000"/>
              </a:solidFill>
            </c:spPr>
          </c:dPt>
          <c:dLbls>
            <c:dLbl>
              <c:idx val="0"/>
              <c:layout>
                <c:manualLayout>
                  <c:x val="8.3333333333333367E-3"/>
                  <c:y val="-2.583979328165442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3.333333333333334E-2"/>
                  <c:y val="-2.583979328165442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2.7777777777778699E-2"/>
                  <c:y val="-4.13436692506470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3.333333333333334E-2"/>
                  <c:y val="-2.06718346253239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6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('ANALISIS POR GESTION'!$C$3,'ANALISIS POR GESTION'!$E$3,'ANALISIS POR GESTION'!$G$3,'ANALISIS POR GESTION'!$I$3)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</c:numCache>
            </c:numRef>
          </c:cat>
          <c:val>
            <c:numRef>
              <c:f>('ANALISIS POR GESTION'!$D$8,'ANALISIS POR GESTION'!$F$8,'ANALISIS POR GESTION'!$H$8,'ANALISIS POR GESTION'!$J$8)</c:f>
              <c:numCache>
                <c:formatCode>0%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shape val="box"/>
        <c:axId val="512833960"/>
        <c:axId val="512834352"/>
        <c:axId val="0"/>
      </c:bar3DChart>
      <c:catAx>
        <c:axId val="512833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200" b="1"/>
            </a:pPr>
            <a:endParaRPr lang="es-CO"/>
          </a:p>
        </c:txPr>
        <c:crossAx val="512834352"/>
        <c:crosses val="autoZero"/>
        <c:auto val="1"/>
        <c:lblAlgn val="ctr"/>
        <c:lblOffset val="100"/>
        <c:noMultiLvlLbl val="0"/>
      </c:catAx>
      <c:valAx>
        <c:axId val="512834352"/>
        <c:scaling>
          <c:orientation val="minMax"/>
        </c:scaling>
        <c:delete val="1"/>
        <c:axPos val="l"/>
        <c:numFmt formatCode="0%" sourceLinked="1"/>
        <c:majorTickMark val="none"/>
        <c:minorTickMark val="none"/>
        <c:tickLblPos val="none"/>
        <c:crossAx val="512833960"/>
        <c:crosses val="autoZero"/>
        <c:crossBetween val="between"/>
      </c:valAx>
    </c:plotArea>
    <c:plotVisOnly val="1"/>
    <c:dispBlanksAs val="gap"/>
    <c:showDLblsOverMax val="0"/>
  </c:chart>
  <c:spPr>
    <a:ln>
      <a:solidFill>
        <a:sysClr val="windowText" lastClr="000000"/>
      </a:solidFill>
    </a:ln>
  </c:spPr>
  <c:printSettings>
    <c:headerFooter/>
    <c:pageMargins b="0.75000000000000877" l="0.70000000000000062" r="0.70000000000000062" t="0.75000000000000877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3333333333333367E-3"/>
          <c:y val="0.23634865409265701"/>
          <c:w val="0.96019594432655864"/>
          <c:h val="0.49704449734481343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'ANALISIS POR PROCESOS'!$B$32:$C$32</c:f>
              <c:strCache>
                <c:ptCount val="2"/>
                <c:pt idx="0">
                  <c:v>CULTURA INSTITUCIONAL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rgbClr val="C00000"/>
              </a:solidFill>
            </c:spPr>
          </c:dPt>
          <c:dPt>
            <c:idx val="1"/>
            <c:invertIfNegative val="0"/>
            <c:bubble3D val="0"/>
            <c:spPr>
              <a:solidFill>
                <a:srgbClr val="FF6600"/>
              </a:solidFill>
            </c:spPr>
          </c:dPt>
          <c:dPt>
            <c:idx val="2"/>
            <c:invertIfNegative val="0"/>
            <c:bubble3D val="0"/>
            <c:spPr>
              <a:solidFill>
                <a:schemeClr val="accent3"/>
              </a:solidFill>
            </c:spPr>
          </c:dPt>
          <c:dPt>
            <c:idx val="3"/>
            <c:invertIfNegative val="0"/>
            <c:bubble3D val="0"/>
            <c:spPr>
              <a:solidFill>
                <a:srgbClr val="008000"/>
              </a:solidFill>
            </c:spPr>
          </c:dPt>
          <c:dLbls>
            <c:dLbl>
              <c:idx val="0"/>
              <c:layout>
                <c:manualLayout>
                  <c:x val="8.3333333333333367E-3"/>
                  <c:y val="-2.58397932816541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3.333333333333334E-2"/>
                  <c:y val="-2.58397932816541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2.7777777777778269E-2"/>
                  <c:y val="-4.13436692506465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3.333333333333334E-2"/>
                  <c:y val="-2.067183462532352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6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('ANALISIS POR PROCESOS'!$D$3,'ANALISIS POR PROCESOS'!$F$3,'ANALISIS POR PROCESOS'!$H$3,'ANALISIS POR PROCESOS'!$J$3)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</c:numCache>
            </c:numRef>
          </c:cat>
          <c:val>
            <c:numRef>
              <c:f>('ANALISIS POR PROCESOS'!$E$32,'ANALISIS POR PROCESOS'!$G$32,'ANALISIS POR PROCESOS'!$I$32,'ANALISIS POR PROCESOS'!$K$32)</c:f>
              <c:numCache>
                <c:formatCode>0%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shape val="box"/>
        <c:axId val="511989608"/>
        <c:axId val="511990000"/>
        <c:axId val="0"/>
      </c:bar3DChart>
      <c:catAx>
        <c:axId val="5119896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200" b="1"/>
            </a:pPr>
            <a:endParaRPr lang="es-CO"/>
          </a:p>
        </c:txPr>
        <c:crossAx val="511990000"/>
        <c:crosses val="autoZero"/>
        <c:auto val="1"/>
        <c:lblAlgn val="ctr"/>
        <c:lblOffset val="100"/>
        <c:noMultiLvlLbl val="0"/>
      </c:catAx>
      <c:valAx>
        <c:axId val="511990000"/>
        <c:scaling>
          <c:orientation val="minMax"/>
        </c:scaling>
        <c:delete val="1"/>
        <c:axPos val="l"/>
        <c:numFmt formatCode="0%" sourceLinked="1"/>
        <c:majorTickMark val="none"/>
        <c:minorTickMark val="none"/>
        <c:tickLblPos val="none"/>
        <c:crossAx val="511989608"/>
        <c:crosses val="autoZero"/>
        <c:crossBetween val="between"/>
      </c:valAx>
    </c:plotArea>
    <c:plotVisOnly val="1"/>
    <c:dispBlanksAs val="gap"/>
    <c:showDLblsOverMax val="0"/>
  </c:chart>
  <c:spPr>
    <a:ln>
      <a:solidFill>
        <a:schemeClr val="tx1"/>
      </a:solidFill>
    </a:ln>
  </c:spPr>
  <c:printSettings>
    <c:headerFooter/>
    <c:pageMargins b="0.75000000000000477" l="0.70000000000000062" r="0.70000000000000062" t="0.75000000000000477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"/>
          <c:y val="0.24276506134407624"/>
          <c:w val="0.93888888888889355"/>
          <c:h val="0.59297971474495859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'ANALISIS POR PROCESOS'!$B$26:$C$26</c:f>
              <c:strCache>
                <c:ptCount val="2"/>
                <c:pt idx="0">
                  <c:v>GOBIERNO ESCOLAR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rgbClr val="C00000"/>
              </a:solidFill>
            </c:spPr>
          </c:dPt>
          <c:dPt>
            <c:idx val="1"/>
            <c:invertIfNegative val="0"/>
            <c:bubble3D val="0"/>
            <c:spPr>
              <a:solidFill>
                <a:srgbClr val="FF6600"/>
              </a:solidFill>
            </c:spPr>
          </c:dPt>
          <c:dPt>
            <c:idx val="2"/>
            <c:invertIfNegative val="0"/>
            <c:bubble3D val="0"/>
            <c:spPr>
              <a:solidFill>
                <a:schemeClr val="accent3"/>
              </a:solidFill>
            </c:spPr>
          </c:dPt>
          <c:dPt>
            <c:idx val="3"/>
            <c:invertIfNegative val="0"/>
            <c:bubble3D val="0"/>
            <c:spPr>
              <a:solidFill>
                <a:srgbClr val="008000"/>
              </a:solidFill>
            </c:spPr>
          </c:dPt>
          <c:dLbls>
            <c:dLbl>
              <c:idx val="0"/>
              <c:layout>
                <c:manualLayout>
                  <c:x val="8.3333333333333367E-3"/>
                  <c:y val="-2.58397932816541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3.333333333333334E-2"/>
                  <c:y val="-2.58397932816541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2.7777777777778269E-2"/>
                  <c:y val="-4.13436692506465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3.333333333333334E-2"/>
                  <c:y val="-2.067183462532352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6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('ANALISIS POR PROCESOS'!$D$3,'ANALISIS POR PROCESOS'!$F$3,'ANALISIS POR PROCESOS'!$H$3,'ANALISIS POR PROCESOS'!$J$3)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</c:numCache>
            </c:numRef>
          </c:cat>
          <c:val>
            <c:numRef>
              <c:f>('ANALISIS POR PROCESOS'!$E$26,'ANALISIS POR PROCESOS'!$G$26,'ANALISIS POR PROCESOS'!$I$26,'ANALISIS POR PROCESOS'!$K$26)</c:f>
              <c:numCache>
                <c:formatCode>0%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shape val="box"/>
        <c:axId val="511990784"/>
        <c:axId val="511991176"/>
        <c:axId val="0"/>
      </c:bar3DChart>
      <c:catAx>
        <c:axId val="5119907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200" b="1"/>
            </a:pPr>
            <a:endParaRPr lang="es-CO"/>
          </a:p>
        </c:txPr>
        <c:crossAx val="511991176"/>
        <c:crosses val="autoZero"/>
        <c:auto val="1"/>
        <c:lblAlgn val="ctr"/>
        <c:lblOffset val="100"/>
        <c:noMultiLvlLbl val="0"/>
      </c:catAx>
      <c:valAx>
        <c:axId val="511991176"/>
        <c:scaling>
          <c:orientation val="minMax"/>
        </c:scaling>
        <c:delete val="1"/>
        <c:axPos val="l"/>
        <c:numFmt formatCode="0%" sourceLinked="1"/>
        <c:majorTickMark val="none"/>
        <c:minorTickMark val="none"/>
        <c:tickLblPos val="none"/>
        <c:crossAx val="511990784"/>
        <c:crosses val="autoZero"/>
        <c:crossBetween val="between"/>
      </c:valAx>
    </c:plotArea>
    <c:plotVisOnly val="1"/>
    <c:dispBlanksAs val="gap"/>
    <c:showDLblsOverMax val="0"/>
  </c:chart>
  <c:spPr>
    <a:ln>
      <a:solidFill>
        <a:schemeClr val="tx1"/>
      </a:solidFill>
    </a:ln>
  </c:spPr>
  <c:printSettings>
    <c:headerFooter/>
    <c:pageMargins b="0.75000000000000477" l="0.70000000000000062" r="0.70000000000000062" t="0.75000000000000477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22838188976377938"/>
          <c:y val="5.7306590257880187E-2"/>
        </c:manualLayout>
      </c:layout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3333333333333367E-3"/>
          <c:y val="0.17344463747189387"/>
          <c:w val="0.96374081364830433"/>
          <c:h val="0.64399822515022365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'ANALISIS POR PROCESOS'!$B$43:$C$43</c:f>
              <c:strCache>
                <c:ptCount val="2"/>
                <c:pt idx="0">
                  <c:v>CLIMA ESCOLAR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rgbClr val="C00000"/>
              </a:solidFill>
            </c:spPr>
          </c:dPt>
          <c:dPt>
            <c:idx val="1"/>
            <c:invertIfNegative val="0"/>
            <c:bubble3D val="0"/>
            <c:spPr>
              <a:solidFill>
                <a:srgbClr val="FF6600"/>
              </a:solidFill>
            </c:spPr>
          </c:dPt>
          <c:dPt>
            <c:idx val="2"/>
            <c:invertIfNegative val="0"/>
            <c:bubble3D val="0"/>
            <c:spPr>
              <a:solidFill>
                <a:schemeClr val="accent3"/>
              </a:solidFill>
            </c:spPr>
          </c:dPt>
          <c:dPt>
            <c:idx val="3"/>
            <c:invertIfNegative val="0"/>
            <c:bubble3D val="0"/>
            <c:spPr>
              <a:solidFill>
                <a:srgbClr val="008000"/>
              </a:solidFill>
            </c:spPr>
          </c:dPt>
          <c:dLbls>
            <c:dLbl>
              <c:idx val="0"/>
              <c:layout>
                <c:manualLayout>
                  <c:x val="8.3333333333333367E-3"/>
                  <c:y val="-2.58397932816541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3.333333333333334E-2"/>
                  <c:y val="-2.58397932816541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2.7777777777778297E-2"/>
                  <c:y val="-4.134366925064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3.333333333333334E-2"/>
                  <c:y val="-2.0671834625323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6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('ANALISIS POR PROCESOS'!$D$3,'ANALISIS POR PROCESOS'!$F$3,'ANALISIS POR PROCESOS'!$H$3,'ANALISIS POR PROCESOS'!$J$3)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</c:numCache>
            </c:numRef>
          </c:cat>
          <c:val>
            <c:numRef>
              <c:f>('ANALISIS POR PROCESOS'!$E$43,'ANALISIS POR PROCESOS'!$G$43,'ANALISIS POR PROCESOS'!$I$43,'ANALISIS POR PROCESOS'!$K$43)</c:f>
              <c:numCache>
                <c:formatCode>0%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shape val="box"/>
        <c:axId val="511991960"/>
        <c:axId val="511992352"/>
        <c:axId val="0"/>
      </c:bar3DChart>
      <c:catAx>
        <c:axId val="511991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200" b="1"/>
            </a:pPr>
            <a:endParaRPr lang="es-CO"/>
          </a:p>
        </c:txPr>
        <c:crossAx val="511992352"/>
        <c:crosses val="autoZero"/>
        <c:auto val="1"/>
        <c:lblAlgn val="ctr"/>
        <c:lblOffset val="100"/>
        <c:noMultiLvlLbl val="0"/>
      </c:catAx>
      <c:valAx>
        <c:axId val="511992352"/>
        <c:scaling>
          <c:orientation val="minMax"/>
        </c:scaling>
        <c:delete val="1"/>
        <c:axPos val="l"/>
        <c:numFmt formatCode="0%" sourceLinked="1"/>
        <c:majorTickMark val="none"/>
        <c:minorTickMark val="none"/>
        <c:tickLblPos val="none"/>
        <c:crossAx val="511991960"/>
        <c:crosses val="autoZero"/>
        <c:crossBetween val="between"/>
      </c:valAx>
    </c:plotArea>
    <c:plotVisOnly val="1"/>
    <c:dispBlanksAs val="gap"/>
    <c:showDLblsOverMax val="0"/>
  </c:chart>
  <c:spPr>
    <a:ln>
      <a:solidFill>
        <a:schemeClr val="tx1"/>
      </a:solidFill>
    </a:ln>
  </c:spPr>
  <c:printSettings>
    <c:headerFooter/>
    <c:pageMargins b="0.750000000000005" l="0.70000000000000062" r="0.70000000000000062" t="0.750000000000005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3333333333333367E-3"/>
          <c:y val="0.21309284013916996"/>
          <c:w val="0.97207414580271656"/>
          <c:h val="0.52030031129829701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'ANALISIS POR PROCESOS'!$B$49:$C$49</c:f>
              <c:strCache>
                <c:ptCount val="2"/>
                <c:pt idx="0">
                  <c:v>RELACION CON EL ENTORNO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rgbClr val="C00000"/>
              </a:solidFill>
            </c:spPr>
          </c:dPt>
          <c:dPt>
            <c:idx val="1"/>
            <c:invertIfNegative val="0"/>
            <c:bubble3D val="0"/>
            <c:spPr>
              <a:solidFill>
                <a:srgbClr val="FF6600"/>
              </a:solidFill>
            </c:spPr>
          </c:dPt>
          <c:dPt>
            <c:idx val="2"/>
            <c:invertIfNegative val="0"/>
            <c:bubble3D val="0"/>
            <c:spPr>
              <a:solidFill>
                <a:schemeClr val="accent3"/>
              </a:solidFill>
            </c:spPr>
          </c:dPt>
          <c:dPt>
            <c:idx val="3"/>
            <c:invertIfNegative val="0"/>
            <c:bubble3D val="0"/>
            <c:spPr>
              <a:solidFill>
                <a:srgbClr val="008000"/>
              </a:solidFill>
            </c:spPr>
          </c:dPt>
          <c:dLbls>
            <c:dLbl>
              <c:idx val="0"/>
              <c:layout>
                <c:manualLayout>
                  <c:x val="8.3333333333333367E-3"/>
                  <c:y val="-2.58397932816541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3.333333333333334E-2"/>
                  <c:y val="-2.58397932816541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2.7777777777778297E-2"/>
                  <c:y val="-4.134366925064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3.333333333333334E-2"/>
                  <c:y val="-2.0671834625323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6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('ANALISIS POR PROCESOS'!$D$3,'ANALISIS POR PROCESOS'!$F$3,'ANALISIS POR PROCESOS'!$H$3,'ANALISIS POR PROCESOS'!$J$3)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</c:numCache>
            </c:numRef>
          </c:cat>
          <c:val>
            <c:numRef>
              <c:f>('ANALISIS POR PROCESOS'!$E$49,'ANALISIS POR PROCESOS'!$G$49,'ANALISIS POR PROCESOS'!$I$49,'ANALISIS POR PROCESOS'!$K$49)</c:f>
              <c:numCache>
                <c:formatCode>0%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shape val="box"/>
        <c:axId val="512214512"/>
        <c:axId val="512214904"/>
        <c:axId val="0"/>
      </c:bar3DChart>
      <c:catAx>
        <c:axId val="5122145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200" b="1"/>
            </a:pPr>
            <a:endParaRPr lang="es-CO"/>
          </a:p>
        </c:txPr>
        <c:crossAx val="512214904"/>
        <c:crosses val="autoZero"/>
        <c:auto val="1"/>
        <c:lblAlgn val="ctr"/>
        <c:lblOffset val="100"/>
        <c:noMultiLvlLbl val="0"/>
      </c:catAx>
      <c:valAx>
        <c:axId val="512214904"/>
        <c:scaling>
          <c:orientation val="minMax"/>
        </c:scaling>
        <c:delete val="1"/>
        <c:axPos val="l"/>
        <c:numFmt formatCode="0%" sourceLinked="1"/>
        <c:majorTickMark val="none"/>
        <c:minorTickMark val="none"/>
        <c:tickLblPos val="none"/>
        <c:crossAx val="512214512"/>
        <c:crosses val="autoZero"/>
        <c:crossBetween val="between"/>
      </c:valAx>
    </c:plotArea>
    <c:plotVisOnly val="1"/>
    <c:dispBlanksAs val="gap"/>
    <c:showDLblsOverMax val="0"/>
  </c:chart>
  <c:spPr>
    <a:ln>
      <a:solidFill>
        <a:schemeClr val="tx1"/>
      </a:solidFill>
    </a:ln>
  </c:spPr>
  <c:printSettings>
    <c:headerFooter/>
    <c:pageMargins b="0.750000000000005" l="0.70000000000000062" r="0.70000000000000062" t="0.750000000000005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3333333333333367E-3"/>
          <c:y val="0.21309284013917001"/>
          <c:w val="0.97207414580271656"/>
          <c:h val="0.52030031129829701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'ANALISIS POR PROCESOS'!$B$59</c:f>
              <c:strCache>
                <c:ptCount val="1"/>
                <c:pt idx="0">
                  <c:v>DISEÑO PEDAGOGICO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rgbClr val="C00000"/>
              </a:solidFill>
            </c:spPr>
          </c:dPt>
          <c:dPt>
            <c:idx val="1"/>
            <c:invertIfNegative val="0"/>
            <c:bubble3D val="0"/>
            <c:spPr>
              <a:solidFill>
                <a:srgbClr val="FF6600"/>
              </a:solidFill>
            </c:spPr>
          </c:dPt>
          <c:dPt>
            <c:idx val="2"/>
            <c:invertIfNegative val="0"/>
            <c:bubble3D val="0"/>
            <c:spPr>
              <a:solidFill>
                <a:schemeClr val="accent3"/>
              </a:solidFill>
            </c:spPr>
          </c:dPt>
          <c:dPt>
            <c:idx val="3"/>
            <c:invertIfNegative val="0"/>
            <c:bubble3D val="0"/>
            <c:spPr>
              <a:solidFill>
                <a:srgbClr val="008000"/>
              </a:solidFill>
            </c:spPr>
          </c:dPt>
          <c:dLbls>
            <c:dLbl>
              <c:idx val="0"/>
              <c:layout>
                <c:manualLayout>
                  <c:x val="8.3333333333333367E-3"/>
                  <c:y val="-2.58397932816541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3.333333333333334E-2"/>
                  <c:y val="-2.58397932816541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2.7777777777778321E-2"/>
                  <c:y val="-4.13436692506466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3.333333333333334E-2"/>
                  <c:y val="-2.06718346253235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6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('ANALISIS POR PROCESOS'!$E$59,'ANALISIS POR PROCESOS'!$G$59,'ANALISIS POR PROCESOS'!$I$59,'ANALISIS POR PROCESOS'!$K$59)</c:f>
              <c:numCache>
                <c:formatCode>0%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shape val="box"/>
        <c:axId val="512215688"/>
        <c:axId val="512216080"/>
        <c:axId val="0"/>
      </c:bar3DChart>
      <c:catAx>
        <c:axId val="512215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200" b="1"/>
            </a:pPr>
            <a:endParaRPr lang="es-CO"/>
          </a:p>
        </c:txPr>
        <c:crossAx val="512216080"/>
        <c:crosses val="autoZero"/>
        <c:auto val="1"/>
        <c:lblAlgn val="ctr"/>
        <c:lblOffset val="100"/>
        <c:noMultiLvlLbl val="0"/>
      </c:catAx>
      <c:valAx>
        <c:axId val="512216080"/>
        <c:scaling>
          <c:orientation val="minMax"/>
        </c:scaling>
        <c:delete val="1"/>
        <c:axPos val="l"/>
        <c:numFmt formatCode="0%" sourceLinked="1"/>
        <c:majorTickMark val="none"/>
        <c:minorTickMark val="none"/>
        <c:tickLblPos val="none"/>
        <c:crossAx val="512215688"/>
        <c:crosses val="autoZero"/>
        <c:crossBetween val="between"/>
      </c:valAx>
    </c:plotArea>
    <c:plotVisOnly val="1"/>
    <c:dispBlanksAs val="gap"/>
    <c:showDLblsOverMax val="0"/>
  </c:chart>
  <c:spPr>
    <a:ln>
      <a:solidFill>
        <a:sysClr val="windowText" lastClr="000000"/>
      </a:solidFill>
    </a:ln>
  </c:spPr>
  <c:printSettings>
    <c:headerFooter/>
    <c:pageMargins b="0.75000000000000522" l="0.70000000000000062" r="0.70000000000000062" t="0.75000000000000522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3333333333333367E-3"/>
          <c:y val="0.21309284013917007"/>
          <c:w val="0.97207414580271656"/>
          <c:h val="0.52030031129829701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'ANALISIS POR PROCESOS'!$B$65</c:f>
              <c:strCache>
                <c:ptCount val="1"/>
                <c:pt idx="0">
                  <c:v>PRACTICAS PEDAGOGICAS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rgbClr val="C00000"/>
              </a:solidFill>
            </c:spPr>
          </c:dPt>
          <c:dPt>
            <c:idx val="1"/>
            <c:invertIfNegative val="0"/>
            <c:bubble3D val="0"/>
            <c:spPr>
              <a:solidFill>
                <a:srgbClr val="FF6600"/>
              </a:solidFill>
            </c:spPr>
          </c:dPt>
          <c:dPt>
            <c:idx val="2"/>
            <c:invertIfNegative val="0"/>
            <c:bubble3D val="0"/>
            <c:spPr>
              <a:solidFill>
                <a:schemeClr val="accent3"/>
              </a:solidFill>
            </c:spPr>
          </c:dPt>
          <c:dPt>
            <c:idx val="3"/>
            <c:invertIfNegative val="0"/>
            <c:bubble3D val="0"/>
            <c:spPr>
              <a:solidFill>
                <a:srgbClr val="008000"/>
              </a:solidFill>
            </c:spPr>
          </c:dPt>
          <c:dLbls>
            <c:dLbl>
              <c:idx val="0"/>
              <c:layout>
                <c:manualLayout>
                  <c:x val="8.3333333333333367E-3"/>
                  <c:y val="-2.58397932816541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3.333333333333334E-2"/>
                  <c:y val="-2.58397932816541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2.7777777777778349E-2"/>
                  <c:y val="-4.13436692506466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3.333333333333334E-2"/>
                  <c:y val="-2.06718346253236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6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('ANALISIS POR PROCESOS'!$E$65,'ANALISIS POR PROCESOS'!$G$65,'ANALISIS POR PROCESOS'!$I$65,'ANALISIS POR PROCESOS'!$K$65)</c:f>
              <c:numCache>
                <c:formatCode>0%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shape val="box"/>
        <c:axId val="512216864"/>
        <c:axId val="512217256"/>
        <c:axId val="0"/>
      </c:bar3DChart>
      <c:catAx>
        <c:axId val="512216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200" b="1"/>
            </a:pPr>
            <a:endParaRPr lang="es-CO"/>
          </a:p>
        </c:txPr>
        <c:crossAx val="512217256"/>
        <c:crosses val="autoZero"/>
        <c:auto val="1"/>
        <c:lblAlgn val="ctr"/>
        <c:lblOffset val="100"/>
        <c:noMultiLvlLbl val="0"/>
      </c:catAx>
      <c:valAx>
        <c:axId val="512217256"/>
        <c:scaling>
          <c:orientation val="minMax"/>
        </c:scaling>
        <c:delete val="1"/>
        <c:axPos val="l"/>
        <c:numFmt formatCode="0%" sourceLinked="1"/>
        <c:majorTickMark val="none"/>
        <c:minorTickMark val="none"/>
        <c:tickLblPos val="none"/>
        <c:crossAx val="512216864"/>
        <c:crosses val="autoZero"/>
        <c:crossBetween val="between"/>
      </c:valAx>
    </c:plotArea>
    <c:plotVisOnly val="1"/>
    <c:dispBlanksAs val="gap"/>
    <c:showDLblsOverMax val="0"/>
  </c:chart>
  <c:spPr>
    <a:ln>
      <a:solidFill>
        <a:sysClr val="windowText" lastClr="000000"/>
      </a:solidFill>
    </a:ln>
  </c:spPr>
  <c:printSettings>
    <c:headerFooter/>
    <c:pageMargins b="0.75000000000000544" l="0.70000000000000062" r="0.70000000000000062" t="0.75000000000000544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3333333333333367E-3"/>
          <c:y val="0.21309284013917018"/>
          <c:w val="0.97207414580271656"/>
          <c:h val="0.52030031129829701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'ANALISIS POR PROCESOS'!$B$71</c:f>
              <c:strCache>
                <c:ptCount val="1"/>
                <c:pt idx="0">
                  <c:v>GESTION AULA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rgbClr val="C00000"/>
              </a:solidFill>
            </c:spPr>
          </c:dPt>
          <c:dPt>
            <c:idx val="1"/>
            <c:invertIfNegative val="0"/>
            <c:bubble3D val="0"/>
            <c:spPr>
              <a:solidFill>
                <a:srgbClr val="FF6600"/>
              </a:solidFill>
            </c:spPr>
          </c:dPt>
          <c:dPt>
            <c:idx val="2"/>
            <c:invertIfNegative val="0"/>
            <c:bubble3D val="0"/>
            <c:spPr>
              <a:solidFill>
                <a:schemeClr val="accent3"/>
              </a:solidFill>
            </c:spPr>
          </c:dPt>
          <c:dPt>
            <c:idx val="3"/>
            <c:invertIfNegative val="0"/>
            <c:bubble3D val="0"/>
            <c:spPr>
              <a:solidFill>
                <a:srgbClr val="008000"/>
              </a:solidFill>
            </c:spPr>
          </c:dPt>
          <c:dLbls>
            <c:dLbl>
              <c:idx val="0"/>
              <c:layout>
                <c:manualLayout>
                  <c:x val="8.3333333333333367E-3"/>
                  <c:y val="-2.58397932816541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3.333333333333334E-2"/>
                  <c:y val="-2.58397932816541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2.777777777777838E-2"/>
                  <c:y val="-4.13436692506467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3.333333333333334E-2"/>
                  <c:y val="-2.06718346253236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6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('ANALISIS POR PROCESOS'!$E$71,'ANALISIS POR PROCESOS'!$G$71,'ANALISIS POR PROCESOS'!$I$71,'ANALISIS POR PROCESOS'!$K$71)</c:f>
              <c:numCache>
                <c:formatCode>0%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shape val="box"/>
        <c:axId val="504163040"/>
        <c:axId val="504163432"/>
        <c:axId val="0"/>
      </c:bar3DChart>
      <c:catAx>
        <c:axId val="504163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200" b="1"/>
            </a:pPr>
            <a:endParaRPr lang="es-CO"/>
          </a:p>
        </c:txPr>
        <c:crossAx val="504163432"/>
        <c:crosses val="autoZero"/>
        <c:auto val="1"/>
        <c:lblAlgn val="ctr"/>
        <c:lblOffset val="100"/>
        <c:noMultiLvlLbl val="0"/>
      </c:catAx>
      <c:valAx>
        <c:axId val="504163432"/>
        <c:scaling>
          <c:orientation val="minMax"/>
        </c:scaling>
        <c:delete val="1"/>
        <c:axPos val="l"/>
        <c:numFmt formatCode="0%" sourceLinked="1"/>
        <c:majorTickMark val="none"/>
        <c:minorTickMark val="none"/>
        <c:tickLblPos val="none"/>
        <c:crossAx val="504163040"/>
        <c:crosses val="autoZero"/>
        <c:crossBetween val="between"/>
      </c:valAx>
    </c:plotArea>
    <c:plotVisOnly val="1"/>
    <c:dispBlanksAs val="gap"/>
    <c:showDLblsOverMax val="0"/>
  </c:chart>
  <c:spPr>
    <a:ln>
      <a:solidFill>
        <a:sysClr val="windowText" lastClr="000000"/>
      </a:solidFill>
    </a:ln>
  </c:spPr>
  <c:printSettings>
    <c:headerFooter/>
    <c:pageMargins b="0.75000000000000566" l="0.70000000000000062" r="0.70000000000000062" t="0.75000000000000566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2.xml"/><Relationship Id="rId2" Type="http://schemas.openxmlformats.org/officeDocument/2006/relationships/chart" Target="../charts/chart21.xml"/><Relationship Id="rId1" Type="http://schemas.openxmlformats.org/officeDocument/2006/relationships/chart" Target="../charts/chart20.xml"/><Relationship Id="rId4" Type="http://schemas.openxmlformats.org/officeDocument/2006/relationships/chart" Target="../charts/chart2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195791</xdr:colOff>
      <xdr:row>0</xdr:row>
      <xdr:rowOff>8203</xdr:rowOff>
    </xdr:from>
    <xdr:to>
      <xdr:col>2</xdr:col>
      <xdr:colOff>470960</xdr:colOff>
      <xdr:row>2</xdr:row>
      <xdr:rowOff>308213</xdr:rowOff>
    </xdr:to>
    <xdr:pic>
      <xdr:nvPicPr>
        <xdr:cNvPr id="2" name="Imagen 38" descr="Educacio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5354" y="8203"/>
          <a:ext cx="930012" cy="9072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20</xdr:col>
      <xdr:colOff>588697</xdr:colOff>
      <xdr:row>0</xdr:row>
      <xdr:rowOff>8203</xdr:rowOff>
    </xdr:from>
    <xdr:to>
      <xdr:col>22</xdr:col>
      <xdr:colOff>197116</xdr:colOff>
      <xdr:row>2</xdr:row>
      <xdr:rowOff>308213</xdr:rowOff>
    </xdr:to>
    <xdr:pic>
      <xdr:nvPicPr>
        <xdr:cNvPr id="3" name="Imagen 38" descr="Educacio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92728" y="8203"/>
          <a:ext cx="930013" cy="9072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0</xdr:row>
      <xdr:rowOff>114300</xdr:rowOff>
    </xdr:from>
    <xdr:to>
      <xdr:col>2</xdr:col>
      <xdr:colOff>533399</xdr:colOff>
      <xdr:row>2</xdr:row>
      <xdr:rowOff>314325</xdr:rowOff>
    </xdr:to>
    <xdr:pic>
      <xdr:nvPicPr>
        <xdr:cNvPr id="3" name="Imagen 38" descr="Educacio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114300"/>
          <a:ext cx="1047749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6504</xdr:colOff>
      <xdr:row>0</xdr:row>
      <xdr:rowOff>9525</xdr:rowOff>
    </xdr:from>
    <xdr:to>
      <xdr:col>4</xdr:col>
      <xdr:colOff>16028</xdr:colOff>
      <xdr:row>2</xdr:row>
      <xdr:rowOff>321092</xdr:rowOff>
    </xdr:to>
    <xdr:pic>
      <xdr:nvPicPr>
        <xdr:cNvPr id="2" name="Imagen 38" descr="Educacio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278" y="9525"/>
          <a:ext cx="1124646" cy="10549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85725</xdr:rowOff>
    </xdr:from>
    <xdr:to>
      <xdr:col>2</xdr:col>
      <xdr:colOff>781049</xdr:colOff>
      <xdr:row>2</xdr:row>
      <xdr:rowOff>285750</xdr:rowOff>
    </xdr:to>
    <xdr:pic>
      <xdr:nvPicPr>
        <xdr:cNvPr id="2" name="Imagen 38" descr="Educacio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85725"/>
          <a:ext cx="1333499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142875</xdr:colOff>
      <xdr:row>0</xdr:row>
      <xdr:rowOff>85725</xdr:rowOff>
    </xdr:from>
    <xdr:to>
      <xdr:col>18</xdr:col>
      <xdr:colOff>787400</xdr:colOff>
      <xdr:row>9</xdr:row>
      <xdr:rowOff>0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133351</xdr:colOff>
      <xdr:row>9</xdr:row>
      <xdr:rowOff>38101</xdr:rowOff>
    </xdr:from>
    <xdr:to>
      <xdr:col>19</xdr:col>
      <xdr:colOff>0</xdr:colOff>
      <xdr:row>16</xdr:row>
      <xdr:rowOff>9526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133350</xdr:colOff>
      <xdr:row>26</xdr:row>
      <xdr:rowOff>38101</xdr:rowOff>
    </xdr:from>
    <xdr:to>
      <xdr:col>19</xdr:col>
      <xdr:colOff>0</xdr:colOff>
      <xdr:row>32</xdr:row>
      <xdr:rowOff>9526</xdr:rowOff>
    </xdr:to>
    <xdr:graphicFrame macro="">
      <xdr:nvGraphicFramePr>
        <xdr:cNvPr id="5" name="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130629</xdr:colOff>
      <xdr:row>17</xdr:row>
      <xdr:rowOff>-1</xdr:rowOff>
    </xdr:from>
    <xdr:to>
      <xdr:col>19</xdr:col>
      <xdr:colOff>0</xdr:colOff>
      <xdr:row>25</xdr:row>
      <xdr:rowOff>206827</xdr:rowOff>
    </xdr:to>
    <xdr:graphicFrame macro="">
      <xdr:nvGraphicFramePr>
        <xdr:cNvPr id="6" name="5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13</xdr:col>
      <xdr:colOff>142875</xdr:colOff>
      <xdr:row>32</xdr:row>
      <xdr:rowOff>47624</xdr:rowOff>
    </xdr:from>
    <xdr:to>
      <xdr:col>19</xdr:col>
      <xdr:colOff>0</xdr:colOff>
      <xdr:row>42</xdr:row>
      <xdr:rowOff>238124</xdr:rowOff>
    </xdr:to>
    <xdr:graphicFrame macro="">
      <xdr:nvGraphicFramePr>
        <xdr:cNvPr id="7" name="6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142875</xdr:colOff>
      <xdr:row>44</xdr:row>
      <xdr:rowOff>0</xdr:rowOff>
    </xdr:from>
    <xdr:to>
      <xdr:col>19</xdr:col>
      <xdr:colOff>0</xdr:colOff>
      <xdr:row>49</xdr:row>
      <xdr:rowOff>19050</xdr:rowOff>
    </xdr:to>
    <xdr:graphicFrame macro="">
      <xdr:nvGraphicFramePr>
        <xdr:cNvPr id="8" name="7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13</xdr:col>
      <xdr:colOff>142875</xdr:colOff>
      <xdr:row>50</xdr:row>
      <xdr:rowOff>1</xdr:rowOff>
    </xdr:from>
    <xdr:to>
      <xdr:col>19</xdr:col>
      <xdr:colOff>0</xdr:colOff>
      <xdr:row>59</xdr:row>
      <xdr:rowOff>19051</xdr:rowOff>
    </xdr:to>
    <xdr:graphicFrame macro="">
      <xdr:nvGraphicFramePr>
        <xdr:cNvPr id="9" name="8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13</xdr:col>
      <xdr:colOff>142875</xdr:colOff>
      <xdr:row>59</xdr:row>
      <xdr:rowOff>190501</xdr:rowOff>
    </xdr:from>
    <xdr:to>
      <xdr:col>19</xdr:col>
      <xdr:colOff>0</xdr:colOff>
      <xdr:row>65</xdr:row>
      <xdr:rowOff>47626</xdr:rowOff>
    </xdr:to>
    <xdr:graphicFrame macro="">
      <xdr:nvGraphicFramePr>
        <xdr:cNvPr id="10" name="9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13</xdr:col>
      <xdr:colOff>142875</xdr:colOff>
      <xdr:row>65</xdr:row>
      <xdr:rowOff>161925</xdr:rowOff>
    </xdr:from>
    <xdr:to>
      <xdr:col>19</xdr:col>
      <xdr:colOff>0</xdr:colOff>
      <xdr:row>71</xdr:row>
      <xdr:rowOff>47625</xdr:rowOff>
    </xdr:to>
    <xdr:graphicFrame macro="">
      <xdr:nvGraphicFramePr>
        <xdr:cNvPr id="11" name="10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142875</xdr:colOff>
      <xdr:row>72</xdr:row>
      <xdr:rowOff>0</xdr:rowOff>
    </xdr:from>
    <xdr:to>
      <xdr:col>19</xdr:col>
      <xdr:colOff>0</xdr:colOff>
      <xdr:row>79</xdr:row>
      <xdr:rowOff>19050</xdr:rowOff>
    </xdr:to>
    <xdr:graphicFrame macro="">
      <xdr:nvGraphicFramePr>
        <xdr:cNvPr id="12" name="1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13</xdr:col>
      <xdr:colOff>142875</xdr:colOff>
      <xdr:row>80</xdr:row>
      <xdr:rowOff>0</xdr:rowOff>
    </xdr:from>
    <xdr:to>
      <xdr:col>19</xdr:col>
      <xdr:colOff>0</xdr:colOff>
      <xdr:row>87</xdr:row>
      <xdr:rowOff>19050</xdr:rowOff>
    </xdr:to>
    <xdr:graphicFrame macro="">
      <xdr:nvGraphicFramePr>
        <xdr:cNvPr id="13" name="1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13</xdr:col>
      <xdr:colOff>142875</xdr:colOff>
      <xdr:row>88</xdr:row>
      <xdr:rowOff>0</xdr:rowOff>
    </xdr:from>
    <xdr:to>
      <xdr:col>19</xdr:col>
      <xdr:colOff>0</xdr:colOff>
      <xdr:row>96</xdr:row>
      <xdr:rowOff>9525</xdr:rowOff>
    </xdr:to>
    <xdr:graphicFrame macro="">
      <xdr:nvGraphicFramePr>
        <xdr:cNvPr id="14" name="1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13</xdr:col>
      <xdr:colOff>161925</xdr:colOff>
      <xdr:row>97</xdr:row>
      <xdr:rowOff>9525</xdr:rowOff>
    </xdr:from>
    <xdr:to>
      <xdr:col>19</xdr:col>
      <xdr:colOff>0</xdr:colOff>
      <xdr:row>100</xdr:row>
      <xdr:rowOff>57150</xdr:rowOff>
    </xdr:to>
    <xdr:graphicFrame macro="">
      <xdr:nvGraphicFramePr>
        <xdr:cNvPr id="15" name="1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13</xdr:col>
      <xdr:colOff>161925</xdr:colOff>
      <xdr:row>100</xdr:row>
      <xdr:rowOff>142875</xdr:rowOff>
    </xdr:from>
    <xdr:to>
      <xdr:col>19</xdr:col>
      <xdr:colOff>0</xdr:colOff>
      <xdr:row>112</xdr:row>
      <xdr:rowOff>19050</xdr:rowOff>
    </xdr:to>
    <xdr:graphicFrame macro="">
      <xdr:nvGraphicFramePr>
        <xdr:cNvPr id="16" name="15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13</xdr:col>
      <xdr:colOff>161925</xdr:colOff>
      <xdr:row>113</xdr:row>
      <xdr:rowOff>1</xdr:rowOff>
    </xdr:from>
    <xdr:to>
      <xdr:col>19</xdr:col>
      <xdr:colOff>0</xdr:colOff>
      <xdr:row>118</xdr:row>
      <xdr:rowOff>38101</xdr:rowOff>
    </xdr:to>
    <xdr:graphicFrame macro="">
      <xdr:nvGraphicFramePr>
        <xdr:cNvPr id="17" name="16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13</xdr:col>
      <xdr:colOff>152400</xdr:colOff>
      <xdr:row>118</xdr:row>
      <xdr:rowOff>152400</xdr:rowOff>
    </xdr:from>
    <xdr:to>
      <xdr:col>19</xdr:col>
      <xdr:colOff>0</xdr:colOff>
      <xdr:row>127</xdr:row>
      <xdr:rowOff>28575</xdr:rowOff>
    </xdr:to>
    <xdr:graphicFrame macro="">
      <xdr:nvGraphicFramePr>
        <xdr:cNvPr id="18" name="17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13</xdr:col>
      <xdr:colOff>152400</xdr:colOff>
      <xdr:row>127</xdr:row>
      <xdr:rowOff>161925</xdr:rowOff>
    </xdr:from>
    <xdr:to>
      <xdr:col>19</xdr:col>
      <xdr:colOff>0</xdr:colOff>
      <xdr:row>133</xdr:row>
      <xdr:rowOff>85725</xdr:rowOff>
    </xdr:to>
    <xdr:graphicFrame macro="">
      <xdr:nvGraphicFramePr>
        <xdr:cNvPr id="19" name="18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13</xdr:col>
      <xdr:colOff>152400</xdr:colOff>
      <xdr:row>133</xdr:row>
      <xdr:rowOff>161926</xdr:rowOff>
    </xdr:from>
    <xdr:to>
      <xdr:col>19</xdr:col>
      <xdr:colOff>0</xdr:colOff>
      <xdr:row>138</xdr:row>
      <xdr:rowOff>38101</xdr:rowOff>
    </xdr:to>
    <xdr:graphicFrame macro="">
      <xdr:nvGraphicFramePr>
        <xdr:cNvPr id="20" name="19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13</xdr:col>
      <xdr:colOff>152400</xdr:colOff>
      <xdr:row>139</xdr:row>
      <xdr:rowOff>0</xdr:rowOff>
    </xdr:from>
    <xdr:to>
      <xdr:col>19</xdr:col>
      <xdr:colOff>0</xdr:colOff>
      <xdr:row>143</xdr:row>
      <xdr:rowOff>85725</xdr:rowOff>
    </xdr:to>
    <xdr:graphicFrame macro="">
      <xdr:nvGraphicFramePr>
        <xdr:cNvPr id="21" name="20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11</xdr:col>
      <xdr:colOff>784860</xdr:colOff>
      <xdr:row>21</xdr:row>
      <xdr:rowOff>22860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22</xdr:row>
      <xdr:rowOff>0</xdr:rowOff>
    </xdr:from>
    <xdr:to>
      <xdr:col>11</xdr:col>
      <xdr:colOff>784860</xdr:colOff>
      <xdr:row>34</xdr:row>
      <xdr:rowOff>45720</xdr:rowOff>
    </xdr:to>
    <xdr:graphicFrame macro="">
      <xdr:nvGraphicFramePr>
        <xdr:cNvPr id="5" name="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35</xdr:row>
      <xdr:rowOff>0</xdr:rowOff>
    </xdr:from>
    <xdr:to>
      <xdr:col>11</xdr:col>
      <xdr:colOff>784860</xdr:colOff>
      <xdr:row>47</xdr:row>
      <xdr:rowOff>68580</xdr:rowOff>
    </xdr:to>
    <xdr:graphicFrame macro="">
      <xdr:nvGraphicFramePr>
        <xdr:cNvPr id="6" name="5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48</xdr:row>
      <xdr:rowOff>0</xdr:rowOff>
    </xdr:from>
    <xdr:to>
      <xdr:col>11</xdr:col>
      <xdr:colOff>784860</xdr:colOff>
      <xdr:row>60</xdr:row>
      <xdr:rowOff>68580</xdr:rowOff>
    </xdr:to>
    <xdr:graphicFrame macro="">
      <xdr:nvGraphicFramePr>
        <xdr:cNvPr id="7" name="6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27"/>
  <sheetViews>
    <sheetView zoomScale="66" zoomScaleNormal="66" workbookViewId="0">
      <pane ySplit="7" topLeftCell="A8" activePane="bottomLeft" state="frozen"/>
      <selection pane="bottomLeft" activeCell="AK7" sqref="AK7"/>
    </sheetView>
  </sheetViews>
  <sheetFormatPr baseColWidth="10" defaultRowHeight="15" x14ac:dyDescent="0.25"/>
  <cols>
    <col min="1" max="1" width="4.7109375" customWidth="1"/>
    <col min="2" max="2" width="9.85546875" customWidth="1"/>
    <col min="3" max="3" width="17" customWidth="1"/>
    <col min="4" max="4" width="7.42578125" style="1" customWidth="1"/>
    <col min="5" max="5" width="6.7109375" customWidth="1"/>
    <col min="6" max="6" width="11" customWidth="1"/>
    <col min="7" max="7" width="8.42578125" customWidth="1"/>
    <col min="8" max="8" width="8.28515625" customWidth="1"/>
    <col min="12" max="12" width="12.28515625" customWidth="1"/>
    <col min="13" max="13" width="7.5703125" style="1" customWidth="1"/>
    <col min="14" max="14" width="9.85546875" style="1" customWidth="1"/>
    <col min="15" max="15" width="10" style="1" customWidth="1"/>
    <col min="16" max="16" width="9.7109375" style="1" customWidth="1"/>
    <col min="17" max="17" width="9.85546875" style="1" customWidth="1"/>
    <col min="18" max="18" width="9.7109375" style="1" customWidth="1"/>
    <col min="19" max="19" width="10.140625" style="1" customWidth="1"/>
    <col min="20" max="20" width="11.42578125" style="1"/>
    <col min="21" max="21" width="10" style="1" customWidth="1"/>
    <col min="22" max="22" width="9.85546875" style="1" customWidth="1"/>
    <col min="23" max="37" width="11.42578125" style="1"/>
  </cols>
  <sheetData>
    <row r="1" spans="1:37" ht="30" customHeight="1" x14ac:dyDescent="0.25">
      <c r="A1" s="113"/>
      <c r="B1" s="114"/>
      <c r="C1" s="114"/>
      <c r="D1" s="119" t="s">
        <v>190</v>
      </c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08" t="s">
        <v>191</v>
      </c>
      <c r="R1" s="108"/>
      <c r="S1" s="108"/>
      <c r="T1" s="109"/>
      <c r="U1" s="113"/>
      <c r="V1" s="114"/>
      <c r="W1" s="114"/>
      <c r="X1" s="141" t="s">
        <v>190</v>
      </c>
      <c r="Y1" s="142"/>
      <c r="Z1" s="142"/>
      <c r="AA1" s="142"/>
      <c r="AB1" s="142"/>
      <c r="AC1" s="142"/>
      <c r="AD1" s="142"/>
      <c r="AE1" s="142"/>
      <c r="AF1" s="142"/>
      <c r="AG1" s="143"/>
      <c r="AH1" s="137" t="s">
        <v>191</v>
      </c>
      <c r="AI1" s="138"/>
      <c r="AJ1" s="138"/>
      <c r="AK1" s="139"/>
    </row>
    <row r="2" spans="1:37" ht="32.25" customHeight="1" x14ac:dyDescent="0.25">
      <c r="A2" s="115"/>
      <c r="B2" s="116"/>
      <c r="C2" s="116"/>
      <c r="D2" s="110" t="s">
        <v>192</v>
      </c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 t="s">
        <v>201</v>
      </c>
      <c r="R2" s="110"/>
      <c r="S2" s="111" t="s">
        <v>200</v>
      </c>
      <c r="T2" s="112"/>
      <c r="U2" s="115"/>
      <c r="V2" s="116"/>
      <c r="W2" s="116"/>
      <c r="X2" s="105" t="s">
        <v>192</v>
      </c>
      <c r="Y2" s="106"/>
      <c r="Z2" s="106"/>
      <c r="AA2" s="106"/>
      <c r="AB2" s="106"/>
      <c r="AC2" s="106"/>
      <c r="AD2" s="106"/>
      <c r="AE2" s="106"/>
      <c r="AF2" s="106"/>
      <c r="AG2" s="107"/>
      <c r="AH2" s="110" t="s">
        <v>201</v>
      </c>
      <c r="AI2" s="110"/>
      <c r="AJ2" s="111" t="s">
        <v>200</v>
      </c>
      <c r="AK2" s="112"/>
    </row>
    <row r="3" spans="1:37" ht="28.5" customHeight="1" x14ac:dyDescent="0.25">
      <c r="A3" s="117"/>
      <c r="B3" s="118"/>
      <c r="C3" s="118"/>
      <c r="D3" s="111" t="s">
        <v>193</v>
      </c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  <c r="Q3" s="111" t="s">
        <v>194</v>
      </c>
      <c r="R3" s="111"/>
      <c r="S3" s="111"/>
      <c r="T3" s="112"/>
      <c r="U3" s="117"/>
      <c r="V3" s="118"/>
      <c r="W3" s="118"/>
      <c r="X3" s="120" t="s">
        <v>193</v>
      </c>
      <c r="Y3" s="121"/>
      <c r="Z3" s="121"/>
      <c r="AA3" s="121"/>
      <c r="AB3" s="121"/>
      <c r="AC3" s="121"/>
      <c r="AD3" s="121"/>
      <c r="AE3" s="121"/>
      <c r="AF3" s="121"/>
      <c r="AG3" s="122"/>
      <c r="AH3" s="120" t="s">
        <v>195</v>
      </c>
      <c r="AI3" s="121"/>
      <c r="AJ3" s="121"/>
      <c r="AK3" s="140"/>
    </row>
    <row r="4" spans="1:37" ht="21.75" customHeight="1" x14ac:dyDescent="0.25">
      <c r="A4" s="123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  <c r="R4" s="124"/>
      <c r="S4" s="124"/>
      <c r="T4" s="125"/>
      <c r="U4" s="123"/>
      <c r="V4" s="124"/>
      <c r="W4" s="124"/>
      <c r="X4" s="124"/>
      <c r="Y4" s="124"/>
      <c r="Z4" s="124"/>
      <c r="AA4" s="124"/>
      <c r="AB4" s="124"/>
      <c r="AC4" s="124"/>
      <c r="AD4" s="124"/>
      <c r="AE4" s="124"/>
      <c r="AF4" s="124"/>
      <c r="AG4" s="124"/>
      <c r="AH4" s="124"/>
      <c r="AI4" s="124"/>
      <c r="AJ4" s="124"/>
      <c r="AK4" s="125"/>
    </row>
    <row r="5" spans="1:37" x14ac:dyDescent="0.25">
      <c r="A5" s="126" t="s">
        <v>181</v>
      </c>
      <c r="B5" s="127"/>
      <c r="C5" s="128"/>
      <c r="D5" s="84"/>
      <c r="E5" s="85"/>
      <c r="F5" s="85"/>
      <c r="G5" s="85"/>
      <c r="H5" s="85"/>
      <c r="I5" s="85"/>
      <c r="J5" s="85"/>
      <c r="K5" s="85"/>
      <c r="L5" s="85"/>
      <c r="M5" s="84"/>
      <c r="N5" s="84"/>
      <c r="O5" s="84"/>
      <c r="P5" s="84"/>
      <c r="Q5" s="84"/>
      <c r="R5" s="84"/>
      <c r="S5" s="84"/>
      <c r="T5" s="86"/>
      <c r="U5" s="87"/>
      <c r="V5" s="84"/>
      <c r="W5" s="84"/>
      <c r="X5" s="84"/>
      <c r="Y5" s="84"/>
      <c r="Z5" s="84"/>
      <c r="AA5" s="84"/>
      <c r="AB5" s="84"/>
      <c r="AC5" s="84"/>
      <c r="AD5" s="84"/>
      <c r="AE5" s="84"/>
      <c r="AF5" s="84"/>
      <c r="AG5" s="84"/>
      <c r="AH5" s="84"/>
      <c r="AI5" s="84"/>
      <c r="AJ5" s="84"/>
      <c r="AK5" s="86"/>
    </row>
    <row r="6" spans="1:37" ht="15" customHeight="1" thickBot="1" x14ac:dyDescent="0.3">
      <c r="A6" s="129"/>
      <c r="B6" s="130"/>
      <c r="C6" s="131"/>
      <c r="D6" s="134" t="s">
        <v>36</v>
      </c>
      <c r="E6" s="132"/>
      <c r="F6" s="132"/>
      <c r="G6" s="132"/>
      <c r="H6" s="135" t="s">
        <v>37</v>
      </c>
      <c r="I6" s="135"/>
      <c r="J6" s="135"/>
      <c r="K6" s="135"/>
      <c r="L6" s="135"/>
      <c r="M6" s="132" t="s">
        <v>38</v>
      </c>
      <c r="N6" s="132"/>
      <c r="O6" s="132"/>
      <c r="P6" s="132"/>
      <c r="Q6" s="132"/>
      <c r="R6" s="132"/>
      <c r="S6" s="132"/>
      <c r="T6" s="133"/>
      <c r="U6" s="136" t="s">
        <v>39</v>
      </c>
      <c r="V6" s="132"/>
      <c r="W6" s="132"/>
      <c r="X6" s="132"/>
      <c r="Y6" s="132" t="s">
        <v>40</v>
      </c>
      <c r="Z6" s="132"/>
      <c r="AA6" s="132"/>
      <c r="AB6" s="132"/>
      <c r="AC6" s="132"/>
      <c r="AD6" s="132"/>
      <c r="AE6" s="132"/>
      <c r="AF6" s="132"/>
      <c r="AG6" s="132"/>
      <c r="AH6" s="132" t="s">
        <v>41</v>
      </c>
      <c r="AI6" s="132"/>
      <c r="AJ6" s="132"/>
      <c r="AK6" s="133"/>
    </row>
    <row r="7" spans="1:37" ht="69.75" customHeight="1" thickTop="1" x14ac:dyDescent="0.25">
      <c r="A7" s="88" t="s">
        <v>2</v>
      </c>
      <c r="B7" s="89" t="s">
        <v>1</v>
      </c>
      <c r="C7" s="90" t="s">
        <v>0</v>
      </c>
      <c r="D7" s="91" t="s">
        <v>3</v>
      </c>
      <c r="E7" s="91" t="s">
        <v>4</v>
      </c>
      <c r="F7" s="91" t="s">
        <v>5</v>
      </c>
      <c r="G7" s="91" t="s">
        <v>6</v>
      </c>
      <c r="H7" s="91" t="s">
        <v>7</v>
      </c>
      <c r="I7" s="91" t="s">
        <v>8</v>
      </c>
      <c r="J7" s="91" t="s">
        <v>9</v>
      </c>
      <c r="K7" s="91" t="s">
        <v>10</v>
      </c>
      <c r="L7" s="91" t="s">
        <v>11</v>
      </c>
      <c r="M7" s="91" t="s">
        <v>12</v>
      </c>
      <c r="N7" s="91" t="s">
        <v>13</v>
      </c>
      <c r="O7" s="91" t="s">
        <v>14</v>
      </c>
      <c r="P7" s="91" t="s">
        <v>15</v>
      </c>
      <c r="Q7" s="91" t="s">
        <v>120</v>
      </c>
      <c r="R7" s="91" t="s">
        <v>16</v>
      </c>
      <c r="S7" s="91" t="s">
        <v>17</v>
      </c>
      <c r="T7" s="92" t="s">
        <v>18</v>
      </c>
      <c r="U7" s="93" t="s">
        <v>19</v>
      </c>
      <c r="V7" s="91" t="s">
        <v>20</v>
      </c>
      <c r="W7" s="91" t="s">
        <v>21</v>
      </c>
      <c r="X7" s="91" t="s">
        <v>22</v>
      </c>
      <c r="Y7" s="91" t="s">
        <v>23</v>
      </c>
      <c r="Z7" s="91" t="s">
        <v>24</v>
      </c>
      <c r="AA7" s="91" t="s">
        <v>25</v>
      </c>
      <c r="AB7" s="91" t="s">
        <v>26</v>
      </c>
      <c r="AC7" s="91" t="s">
        <v>27</v>
      </c>
      <c r="AD7" s="91" t="s">
        <v>28</v>
      </c>
      <c r="AE7" s="91" t="s">
        <v>29</v>
      </c>
      <c r="AF7" s="91" t="s">
        <v>30</v>
      </c>
      <c r="AG7" s="91" t="s">
        <v>31</v>
      </c>
      <c r="AH7" s="91" t="s">
        <v>32</v>
      </c>
      <c r="AI7" s="91" t="s">
        <v>33</v>
      </c>
      <c r="AJ7" s="91" t="s">
        <v>34</v>
      </c>
      <c r="AK7" s="92" t="s">
        <v>35</v>
      </c>
    </row>
    <row r="8" spans="1:37" x14ac:dyDescent="0.25">
      <c r="A8" s="75"/>
      <c r="B8" s="33"/>
      <c r="C8" s="33"/>
      <c r="D8" s="34"/>
      <c r="E8" s="35"/>
      <c r="F8" s="35"/>
      <c r="G8" s="35"/>
      <c r="H8" s="35"/>
      <c r="I8" s="35"/>
      <c r="J8" s="35"/>
      <c r="K8" s="35"/>
      <c r="L8" s="35"/>
      <c r="M8" s="34"/>
      <c r="N8" s="34"/>
      <c r="O8" s="34"/>
      <c r="P8" s="34"/>
      <c r="Q8" s="34"/>
      <c r="R8" s="34"/>
      <c r="S8" s="34"/>
      <c r="T8" s="76"/>
      <c r="U8" s="82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4"/>
      <c r="AK8" s="76"/>
    </row>
    <row r="9" spans="1:37" x14ac:dyDescent="0.25">
      <c r="A9" s="75"/>
      <c r="B9" s="33"/>
      <c r="C9" s="33"/>
      <c r="D9" s="34"/>
      <c r="E9" s="35"/>
      <c r="F9" s="35"/>
      <c r="G9" s="35"/>
      <c r="H9" s="35"/>
      <c r="I9" s="35"/>
      <c r="J9" s="35"/>
      <c r="K9" s="35"/>
      <c r="L9" s="35"/>
      <c r="M9" s="34"/>
      <c r="N9" s="34"/>
      <c r="O9" s="34"/>
      <c r="P9" s="34"/>
      <c r="Q9" s="34"/>
      <c r="R9" s="34"/>
      <c r="S9" s="34"/>
      <c r="T9" s="76"/>
      <c r="U9" s="82"/>
      <c r="V9" s="34"/>
      <c r="W9" s="34"/>
      <c r="X9" s="34"/>
      <c r="Y9" s="34"/>
      <c r="Z9" s="34"/>
      <c r="AA9" s="34"/>
      <c r="AB9" s="34"/>
      <c r="AC9" s="34"/>
      <c r="AD9" s="34"/>
      <c r="AE9" s="34"/>
      <c r="AF9" s="34"/>
      <c r="AG9" s="34"/>
      <c r="AH9" s="34"/>
      <c r="AI9" s="34"/>
      <c r="AJ9" s="34"/>
      <c r="AK9" s="76"/>
    </row>
    <row r="10" spans="1:37" x14ac:dyDescent="0.25">
      <c r="A10" s="75"/>
      <c r="B10" s="33"/>
      <c r="C10" s="33"/>
      <c r="D10" s="34"/>
      <c r="E10" s="35"/>
      <c r="F10" s="35"/>
      <c r="G10" s="35"/>
      <c r="H10" s="35"/>
      <c r="I10" s="35"/>
      <c r="J10" s="35"/>
      <c r="K10" s="35"/>
      <c r="L10" s="35"/>
      <c r="M10" s="34"/>
      <c r="N10" s="34"/>
      <c r="O10" s="34"/>
      <c r="P10" s="34"/>
      <c r="Q10" s="34"/>
      <c r="R10" s="34"/>
      <c r="S10" s="34"/>
      <c r="T10" s="76"/>
      <c r="U10" s="82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4"/>
      <c r="AH10" s="34"/>
      <c r="AI10" s="34"/>
      <c r="AJ10" s="34"/>
      <c r="AK10" s="76"/>
    </row>
    <row r="11" spans="1:37" x14ac:dyDescent="0.25">
      <c r="A11" s="75"/>
      <c r="B11" s="33"/>
      <c r="C11" s="33"/>
      <c r="D11" s="34"/>
      <c r="E11" s="35"/>
      <c r="F11" s="35"/>
      <c r="G11" s="35"/>
      <c r="H11" s="35"/>
      <c r="I11" s="35"/>
      <c r="J11" s="35"/>
      <c r="K11" s="35"/>
      <c r="L11" s="35"/>
      <c r="M11" s="34"/>
      <c r="N11" s="34"/>
      <c r="O11" s="34"/>
      <c r="P11" s="34"/>
      <c r="Q11" s="34"/>
      <c r="R11" s="34"/>
      <c r="S11" s="34"/>
      <c r="T11" s="76"/>
      <c r="U11" s="82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  <c r="AH11" s="34"/>
      <c r="AI11" s="34"/>
      <c r="AJ11" s="34"/>
      <c r="AK11" s="76"/>
    </row>
    <row r="12" spans="1:37" x14ac:dyDescent="0.25">
      <c r="A12" s="75"/>
      <c r="B12" s="33"/>
      <c r="C12" s="33"/>
      <c r="D12" s="34"/>
      <c r="E12" s="35"/>
      <c r="F12" s="35"/>
      <c r="G12" s="35"/>
      <c r="H12" s="35"/>
      <c r="I12" s="35"/>
      <c r="J12" s="35"/>
      <c r="K12" s="35"/>
      <c r="L12" s="35"/>
      <c r="M12" s="34"/>
      <c r="N12" s="34"/>
      <c r="O12" s="34"/>
      <c r="P12" s="34"/>
      <c r="Q12" s="34"/>
      <c r="R12" s="34"/>
      <c r="S12" s="34"/>
      <c r="T12" s="76"/>
      <c r="U12" s="82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76"/>
    </row>
    <row r="13" spans="1:37" x14ac:dyDescent="0.25">
      <c r="A13" s="75"/>
      <c r="B13" s="33"/>
      <c r="C13" s="33"/>
      <c r="D13" s="34"/>
      <c r="E13" s="35"/>
      <c r="F13" s="35"/>
      <c r="G13" s="35"/>
      <c r="H13" s="35"/>
      <c r="I13" s="35"/>
      <c r="J13" s="35"/>
      <c r="K13" s="35"/>
      <c r="L13" s="35"/>
      <c r="M13" s="34"/>
      <c r="N13" s="34"/>
      <c r="O13" s="34"/>
      <c r="P13" s="34"/>
      <c r="Q13" s="34"/>
      <c r="R13" s="34"/>
      <c r="S13" s="34"/>
      <c r="T13" s="76"/>
      <c r="U13" s="82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34"/>
      <c r="AH13" s="34"/>
      <c r="AI13" s="34"/>
      <c r="AJ13" s="34"/>
      <c r="AK13" s="76"/>
    </row>
    <row r="14" spans="1:37" x14ac:dyDescent="0.25">
      <c r="A14" s="75"/>
      <c r="B14" s="33"/>
      <c r="C14" s="33"/>
      <c r="D14" s="34"/>
      <c r="E14" s="35"/>
      <c r="F14" s="35"/>
      <c r="G14" s="35"/>
      <c r="H14" s="35"/>
      <c r="I14" s="35"/>
      <c r="J14" s="35"/>
      <c r="K14" s="35"/>
      <c r="L14" s="35"/>
      <c r="M14" s="34"/>
      <c r="N14" s="34"/>
      <c r="O14" s="34"/>
      <c r="P14" s="34"/>
      <c r="Q14" s="34"/>
      <c r="R14" s="34"/>
      <c r="S14" s="34"/>
      <c r="T14" s="76"/>
      <c r="U14" s="82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76"/>
    </row>
    <row r="15" spans="1:37" x14ac:dyDescent="0.25">
      <c r="A15" s="75"/>
      <c r="B15" s="33"/>
      <c r="C15" s="33"/>
      <c r="D15" s="34"/>
      <c r="E15" s="35"/>
      <c r="F15" s="35"/>
      <c r="G15" s="35"/>
      <c r="H15" s="35"/>
      <c r="I15" s="35"/>
      <c r="J15" s="35"/>
      <c r="K15" s="35"/>
      <c r="L15" s="35"/>
      <c r="M15" s="34"/>
      <c r="N15" s="34"/>
      <c r="O15" s="34"/>
      <c r="P15" s="34"/>
      <c r="Q15" s="34"/>
      <c r="R15" s="34"/>
      <c r="S15" s="34"/>
      <c r="T15" s="76"/>
      <c r="U15" s="82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76"/>
    </row>
    <row r="16" spans="1:37" x14ac:dyDescent="0.25">
      <c r="A16" s="75"/>
      <c r="B16" s="33"/>
      <c r="C16" s="33"/>
      <c r="D16" s="34"/>
      <c r="E16" s="35"/>
      <c r="F16" s="35"/>
      <c r="G16" s="35"/>
      <c r="H16" s="35"/>
      <c r="I16" s="35"/>
      <c r="J16" s="35"/>
      <c r="K16" s="35"/>
      <c r="L16" s="35"/>
      <c r="M16" s="34"/>
      <c r="N16" s="34"/>
      <c r="O16" s="34"/>
      <c r="P16" s="34"/>
      <c r="Q16" s="34"/>
      <c r="R16" s="34"/>
      <c r="S16" s="34"/>
      <c r="T16" s="76"/>
      <c r="U16" s="82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76"/>
    </row>
    <row r="17" spans="1:37" x14ac:dyDescent="0.25">
      <c r="A17" s="75"/>
      <c r="B17" s="33"/>
      <c r="C17" s="33"/>
      <c r="D17" s="34"/>
      <c r="E17" s="35"/>
      <c r="F17" s="35"/>
      <c r="G17" s="35"/>
      <c r="H17" s="35"/>
      <c r="I17" s="35"/>
      <c r="J17" s="35"/>
      <c r="K17" s="35"/>
      <c r="L17" s="35"/>
      <c r="M17" s="34"/>
      <c r="N17" s="34"/>
      <c r="O17" s="34"/>
      <c r="P17" s="34"/>
      <c r="Q17" s="34"/>
      <c r="R17" s="34"/>
      <c r="S17" s="34"/>
      <c r="T17" s="76"/>
      <c r="U17" s="82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76"/>
    </row>
    <row r="18" spans="1:37" x14ac:dyDescent="0.25">
      <c r="A18" s="75"/>
      <c r="B18" s="33"/>
      <c r="C18" s="33"/>
      <c r="D18" s="34"/>
      <c r="E18" s="35"/>
      <c r="F18" s="35"/>
      <c r="G18" s="35"/>
      <c r="H18" s="35"/>
      <c r="I18" s="35"/>
      <c r="J18" s="35"/>
      <c r="K18" s="35"/>
      <c r="L18" s="35"/>
      <c r="M18" s="34"/>
      <c r="N18" s="34"/>
      <c r="O18" s="34"/>
      <c r="P18" s="34"/>
      <c r="Q18" s="34"/>
      <c r="R18" s="34"/>
      <c r="S18" s="34"/>
      <c r="T18" s="76"/>
      <c r="U18" s="82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76"/>
    </row>
    <row r="19" spans="1:37" x14ac:dyDescent="0.25">
      <c r="A19" s="75"/>
      <c r="B19" s="33"/>
      <c r="C19" s="33"/>
      <c r="D19" s="34"/>
      <c r="E19" s="35"/>
      <c r="F19" s="35"/>
      <c r="G19" s="35"/>
      <c r="H19" s="35"/>
      <c r="I19" s="35"/>
      <c r="J19" s="35"/>
      <c r="K19" s="35"/>
      <c r="L19" s="35"/>
      <c r="M19" s="34"/>
      <c r="N19" s="34"/>
      <c r="O19" s="34"/>
      <c r="P19" s="34"/>
      <c r="Q19" s="34"/>
      <c r="R19" s="34"/>
      <c r="S19" s="34"/>
      <c r="T19" s="76"/>
      <c r="U19" s="82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  <c r="AK19" s="76"/>
    </row>
    <row r="20" spans="1:37" x14ac:dyDescent="0.25">
      <c r="A20" s="75"/>
      <c r="B20" s="33"/>
      <c r="C20" s="33"/>
      <c r="D20" s="34"/>
      <c r="E20" s="35"/>
      <c r="F20" s="35"/>
      <c r="G20" s="35"/>
      <c r="H20" s="35"/>
      <c r="I20" s="35"/>
      <c r="J20" s="35"/>
      <c r="K20" s="35"/>
      <c r="L20" s="35"/>
      <c r="M20" s="34"/>
      <c r="N20" s="34"/>
      <c r="O20" s="34"/>
      <c r="P20" s="34"/>
      <c r="Q20" s="34"/>
      <c r="R20" s="34"/>
      <c r="S20" s="34"/>
      <c r="T20" s="76"/>
      <c r="U20" s="82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76"/>
    </row>
    <row r="21" spans="1:37" x14ac:dyDescent="0.25">
      <c r="A21" s="75"/>
      <c r="B21" s="33"/>
      <c r="C21" s="33"/>
      <c r="D21" s="35"/>
      <c r="E21" s="35"/>
      <c r="F21" s="35"/>
      <c r="G21" s="35"/>
      <c r="H21" s="35"/>
      <c r="I21" s="35"/>
      <c r="J21" s="35"/>
      <c r="K21" s="35"/>
      <c r="L21" s="35"/>
      <c r="M21" s="34"/>
      <c r="N21" s="34"/>
      <c r="O21" s="34"/>
      <c r="P21" s="34"/>
      <c r="Q21" s="34"/>
      <c r="R21" s="34"/>
      <c r="S21" s="34"/>
      <c r="T21" s="76"/>
      <c r="U21" s="82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76"/>
    </row>
    <row r="22" spans="1:37" x14ac:dyDescent="0.25">
      <c r="A22" s="75"/>
      <c r="B22" s="33"/>
      <c r="C22" s="33"/>
      <c r="D22" s="35"/>
      <c r="E22" s="35"/>
      <c r="F22" s="35"/>
      <c r="G22" s="35"/>
      <c r="H22" s="35"/>
      <c r="I22" s="35"/>
      <c r="J22" s="35"/>
      <c r="K22" s="35"/>
      <c r="L22" s="35"/>
      <c r="M22" s="34"/>
      <c r="N22" s="34"/>
      <c r="O22" s="34"/>
      <c r="P22" s="34"/>
      <c r="Q22" s="34"/>
      <c r="R22" s="34"/>
      <c r="S22" s="34"/>
      <c r="T22" s="76"/>
      <c r="U22" s="82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76"/>
    </row>
    <row r="23" spans="1:37" x14ac:dyDescent="0.25">
      <c r="A23" s="75"/>
      <c r="B23" s="33"/>
      <c r="C23" s="33"/>
      <c r="D23" s="34"/>
      <c r="E23" s="35"/>
      <c r="F23" s="35"/>
      <c r="G23" s="35"/>
      <c r="H23" s="35"/>
      <c r="I23" s="35"/>
      <c r="J23" s="35"/>
      <c r="K23" s="35"/>
      <c r="L23" s="35"/>
      <c r="M23" s="34"/>
      <c r="N23" s="34"/>
      <c r="O23" s="34"/>
      <c r="P23" s="34"/>
      <c r="Q23" s="34"/>
      <c r="R23" s="34"/>
      <c r="S23" s="34"/>
      <c r="T23" s="76"/>
      <c r="U23" s="82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76"/>
    </row>
    <row r="24" spans="1:37" x14ac:dyDescent="0.25">
      <c r="A24" s="75"/>
      <c r="B24" s="33"/>
      <c r="C24" s="33"/>
      <c r="D24" s="34"/>
      <c r="E24" s="35"/>
      <c r="F24" s="35"/>
      <c r="G24" s="35"/>
      <c r="H24" s="35"/>
      <c r="I24" s="35"/>
      <c r="J24" s="35"/>
      <c r="K24" s="35"/>
      <c r="L24" s="35"/>
      <c r="M24" s="34"/>
      <c r="N24" s="34"/>
      <c r="O24" s="34"/>
      <c r="P24" s="34"/>
      <c r="Q24" s="34"/>
      <c r="R24" s="34"/>
      <c r="S24" s="34"/>
      <c r="T24" s="76"/>
      <c r="U24" s="82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76"/>
    </row>
    <row r="25" spans="1:37" x14ac:dyDescent="0.25">
      <c r="A25" s="75"/>
      <c r="B25" s="33"/>
      <c r="C25" s="33"/>
      <c r="D25" s="34"/>
      <c r="E25" s="35"/>
      <c r="F25" s="35"/>
      <c r="G25" s="35"/>
      <c r="H25" s="35"/>
      <c r="I25" s="35"/>
      <c r="J25" s="35"/>
      <c r="K25" s="35"/>
      <c r="L25" s="35"/>
      <c r="M25" s="34"/>
      <c r="N25" s="34"/>
      <c r="O25" s="34"/>
      <c r="P25" s="34"/>
      <c r="Q25" s="34"/>
      <c r="R25" s="34"/>
      <c r="S25" s="34"/>
      <c r="T25" s="76"/>
      <c r="U25" s="82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76"/>
    </row>
    <row r="26" spans="1:37" x14ac:dyDescent="0.25">
      <c r="A26" s="75"/>
      <c r="B26" s="33"/>
      <c r="C26" s="33"/>
      <c r="D26" s="34"/>
      <c r="E26" s="35"/>
      <c r="F26" s="35"/>
      <c r="G26" s="35"/>
      <c r="H26" s="35"/>
      <c r="I26" s="35"/>
      <c r="J26" s="35"/>
      <c r="K26" s="35"/>
      <c r="L26" s="35"/>
      <c r="M26" s="34"/>
      <c r="N26" s="34"/>
      <c r="O26" s="34"/>
      <c r="P26" s="34"/>
      <c r="Q26" s="34"/>
      <c r="R26" s="34"/>
      <c r="S26" s="34"/>
      <c r="T26" s="76"/>
      <c r="U26" s="82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76"/>
    </row>
    <row r="27" spans="1:37" ht="15.75" thickBot="1" x14ac:dyDescent="0.3">
      <c r="A27" s="77"/>
      <c r="B27" s="78"/>
      <c r="C27" s="78"/>
      <c r="D27" s="79"/>
      <c r="E27" s="80"/>
      <c r="F27" s="80"/>
      <c r="G27" s="80"/>
      <c r="H27" s="80"/>
      <c r="I27" s="80"/>
      <c r="J27" s="80"/>
      <c r="K27" s="80"/>
      <c r="L27" s="80"/>
      <c r="M27" s="79"/>
      <c r="N27" s="79"/>
      <c r="O27" s="79"/>
      <c r="P27" s="79"/>
      <c r="Q27" s="79"/>
      <c r="R27" s="79"/>
      <c r="S27" s="79"/>
      <c r="T27" s="81"/>
      <c r="U27" s="83"/>
      <c r="V27" s="79"/>
      <c r="W27" s="79"/>
      <c r="X27" s="79"/>
      <c r="Y27" s="79"/>
      <c r="Z27" s="79"/>
      <c r="AA27" s="79"/>
      <c r="AB27" s="79"/>
      <c r="AC27" s="79"/>
      <c r="AD27" s="79"/>
      <c r="AE27" s="79"/>
      <c r="AF27" s="79"/>
      <c r="AG27" s="79"/>
      <c r="AH27" s="79"/>
      <c r="AI27" s="79"/>
      <c r="AJ27" s="79"/>
      <c r="AK27" s="81"/>
    </row>
  </sheetData>
  <autoFilter ref="A7:AK7"/>
  <mergeCells count="25">
    <mergeCell ref="AH1:AK1"/>
    <mergeCell ref="AH2:AI2"/>
    <mergeCell ref="AJ2:AK2"/>
    <mergeCell ref="AH3:AK3"/>
    <mergeCell ref="X1:AG1"/>
    <mergeCell ref="A4:T4"/>
    <mergeCell ref="U4:AK4"/>
    <mergeCell ref="A5:C6"/>
    <mergeCell ref="AH6:AK6"/>
    <mergeCell ref="D6:G6"/>
    <mergeCell ref="H6:L6"/>
    <mergeCell ref="M6:T6"/>
    <mergeCell ref="U6:X6"/>
    <mergeCell ref="Y6:AG6"/>
    <mergeCell ref="A1:C3"/>
    <mergeCell ref="D1:P1"/>
    <mergeCell ref="D2:P2"/>
    <mergeCell ref="D3:P3"/>
    <mergeCell ref="X3:AG3"/>
    <mergeCell ref="U1:W3"/>
    <mergeCell ref="X2:AG2"/>
    <mergeCell ref="Q1:T1"/>
    <mergeCell ref="Q2:R2"/>
    <mergeCell ref="S2:T2"/>
    <mergeCell ref="Q3:T3"/>
  </mergeCells>
  <hyperlinks>
    <hyperlink ref="A5:C6" location="'ANALISIS POR PROCESOS'!A2" display="VER ANALISIS GESTION DIRECTIVA"/>
  </hyperlinks>
  <pageMargins left="0.7" right="0.7" top="0.75" bottom="0.75" header="0.3" footer="0.3"/>
  <pageSetup scale="6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5"/>
  <sheetViews>
    <sheetView tabSelected="1" workbookViewId="0">
      <pane ySplit="7" topLeftCell="A8" activePane="bottomLeft" state="frozen"/>
      <selection pane="bottomLeft" activeCell="A4" sqref="A4:V4"/>
    </sheetView>
  </sheetViews>
  <sheetFormatPr baseColWidth="10" defaultRowHeight="15" x14ac:dyDescent="0.25"/>
  <cols>
    <col min="1" max="1" width="2.5703125" customWidth="1"/>
    <col min="2" max="2" width="7.140625" customWidth="1"/>
    <col min="3" max="3" width="11.5703125" customWidth="1"/>
    <col min="4" max="4" width="6.42578125" style="1" customWidth="1"/>
    <col min="5" max="5" width="7.85546875" style="1" customWidth="1"/>
    <col min="6" max="6" width="6.5703125" style="1" customWidth="1"/>
    <col min="7" max="7" width="6.140625" style="1" bestFit="1" customWidth="1"/>
    <col min="8" max="8" width="6.5703125" style="1" customWidth="1"/>
    <col min="9" max="9" width="7.5703125" style="1" bestFit="1" customWidth="1"/>
    <col min="10" max="10" width="9.28515625" style="1" customWidth="1"/>
    <col min="11" max="11" width="9.7109375" style="1" customWidth="1"/>
    <col min="12" max="12" width="8.42578125" style="1" customWidth="1"/>
    <col min="13" max="13" width="8.28515625" style="1" customWidth="1"/>
    <col min="14" max="14" width="6.28515625" style="1" customWidth="1"/>
    <col min="15" max="15" width="5.7109375" style="1" customWidth="1"/>
    <col min="16" max="16" width="8" style="1" bestFit="1" customWidth="1"/>
    <col min="17" max="17" width="10.42578125" style="1" bestFit="1" customWidth="1"/>
    <col min="18" max="18" width="11.28515625" style="1" bestFit="1" customWidth="1"/>
    <col min="19" max="19" width="7.7109375" style="1" customWidth="1"/>
    <col min="20" max="20" width="7.140625" style="1" customWidth="1"/>
    <col min="21" max="21" width="12" style="1" customWidth="1"/>
    <col min="22" max="22" width="8.140625" style="1" customWidth="1"/>
  </cols>
  <sheetData>
    <row r="1" spans="1:22" ht="27" customHeight="1" x14ac:dyDescent="0.25">
      <c r="A1" s="144"/>
      <c r="B1" s="144"/>
      <c r="C1" s="144"/>
      <c r="D1" s="110" t="s">
        <v>190</v>
      </c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1" t="s">
        <v>191</v>
      </c>
      <c r="T1" s="111"/>
      <c r="U1" s="111"/>
      <c r="V1" s="111"/>
    </row>
    <row r="2" spans="1:22" ht="27" customHeight="1" x14ac:dyDescent="0.25">
      <c r="A2" s="144"/>
      <c r="B2" s="144"/>
      <c r="C2" s="144"/>
      <c r="D2" s="110" t="s">
        <v>192</v>
      </c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 t="s">
        <v>201</v>
      </c>
      <c r="T2" s="110"/>
      <c r="U2" s="111" t="s">
        <v>200</v>
      </c>
      <c r="V2" s="111"/>
    </row>
    <row r="3" spans="1:22" ht="28.5" customHeight="1" x14ac:dyDescent="0.25">
      <c r="A3" s="144"/>
      <c r="B3" s="144"/>
      <c r="C3" s="144"/>
      <c r="D3" s="145" t="s">
        <v>193</v>
      </c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  <c r="Q3" s="145"/>
      <c r="R3" s="145"/>
      <c r="S3" s="145" t="s">
        <v>196</v>
      </c>
      <c r="T3" s="145"/>
      <c r="U3" s="145"/>
      <c r="V3" s="145"/>
    </row>
    <row r="4" spans="1:22" ht="21.75" customHeight="1" x14ac:dyDescent="0.25">
      <c r="A4" s="144"/>
      <c r="B4" s="144"/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144"/>
      <c r="S4" s="144"/>
      <c r="T4" s="144"/>
      <c r="U4" s="144"/>
      <c r="V4" s="144"/>
    </row>
    <row r="5" spans="1:22" x14ac:dyDescent="0.25">
      <c r="A5" s="148" t="s">
        <v>183</v>
      </c>
      <c r="B5" s="149"/>
      <c r="C5" s="150"/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  <c r="Q5" s="94"/>
      <c r="R5" s="94"/>
      <c r="S5" s="94"/>
      <c r="T5" s="94"/>
      <c r="U5" s="94"/>
      <c r="V5" s="94"/>
    </row>
    <row r="6" spans="1:22" ht="15.75" thickBot="1" x14ac:dyDescent="0.3">
      <c r="A6" s="151"/>
      <c r="B6" s="152"/>
      <c r="C6" s="153"/>
      <c r="D6" s="146" t="s">
        <v>61</v>
      </c>
      <c r="E6" s="147"/>
      <c r="F6" s="147"/>
      <c r="G6" s="147"/>
      <c r="H6" s="147"/>
      <c r="I6" s="147" t="s">
        <v>62</v>
      </c>
      <c r="J6" s="147"/>
      <c r="K6" s="147"/>
      <c r="L6" s="147"/>
      <c r="M6" s="147" t="s">
        <v>63</v>
      </c>
      <c r="N6" s="147"/>
      <c r="O6" s="147"/>
      <c r="P6" s="147"/>
      <c r="Q6" s="147" t="s">
        <v>64</v>
      </c>
      <c r="R6" s="147"/>
      <c r="S6" s="147"/>
      <c r="T6" s="147"/>
      <c r="U6" s="147"/>
      <c r="V6" s="147"/>
    </row>
    <row r="7" spans="1:22" ht="62.25" customHeight="1" thickTop="1" x14ac:dyDescent="0.25">
      <c r="A7" s="95" t="s">
        <v>2</v>
      </c>
      <c r="B7" s="90" t="s">
        <v>1</v>
      </c>
      <c r="C7" s="90" t="s">
        <v>0</v>
      </c>
      <c r="D7" s="91" t="s">
        <v>42</v>
      </c>
      <c r="E7" s="91" t="s">
        <v>43</v>
      </c>
      <c r="F7" s="91" t="s">
        <v>44</v>
      </c>
      <c r="G7" s="91" t="s">
        <v>45</v>
      </c>
      <c r="H7" s="91" t="s">
        <v>46</v>
      </c>
      <c r="I7" s="91" t="s">
        <v>47</v>
      </c>
      <c r="J7" s="91" t="s">
        <v>48</v>
      </c>
      <c r="K7" s="91" t="s">
        <v>49</v>
      </c>
      <c r="L7" s="91" t="s">
        <v>50</v>
      </c>
      <c r="M7" s="91" t="s">
        <v>51</v>
      </c>
      <c r="N7" s="91" t="s">
        <v>52</v>
      </c>
      <c r="O7" s="91" t="s">
        <v>53</v>
      </c>
      <c r="P7" s="91" t="s">
        <v>54</v>
      </c>
      <c r="Q7" s="91" t="s">
        <v>55</v>
      </c>
      <c r="R7" s="91" t="s">
        <v>56</v>
      </c>
      <c r="S7" s="91" t="s">
        <v>57</v>
      </c>
      <c r="T7" s="91" t="s">
        <v>58</v>
      </c>
      <c r="U7" s="91" t="s">
        <v>59</v>
      </c>
      <c r="V7" s="91" t="s">
        <v>60</v>
      </c>
    </row>
    <row r="8" spans="1:22" x14ac:dyDescent="0.25">
      <c r="A8" s="2"/>
      <c r="B8" s="33"/>
      <c r="C8" s="33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</row>
    <row r="9" spans="1:22" x14ac:dyDescent="0.25">
      <c r="A9" s="2"/>
      <c r="B9" s="33"/>
      <c r="C9" s="33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</row>
    <row r="10" spans="1:22" x14ac:dyDescent="0.25">
      <c r="A10" s="2"/>
      <c r="B10" s="33"/>
      <c r="C10" s="33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</row>
    <row r="11" spans="1:22" x14ac:dyDescent="0.25">
      <c r="A11" s="2"/>
      <c r="B11" s="33"/>
      <c r="C11" s="33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</row>
    <row r="12" spans="1:22" x14ac:dyDescent="0.25">
      <c r="A12" s="2"/>
      <c r="B12" s="33"/>
      <c r="C12" s="33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</row>
    <row r="13" spans="1:22" x14ac:dyDescent="0.25">
      <c r="A13" s="2"/>
      <c r="B13" s="33"/>
      <c r="C13" s="33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4"/>
    </row>
    <row r="14" spans="1:22" x14ac:dyDescent="0.25">
      <c r="A14" s="2"/>
      <c r="B14" s="33"/>
      <c r="C14" s="33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</row>
    <row r="15" spans="1:22" x14ac:dyDescent="0.25">
      <c r="A15" s="2"/>
      <c r="B15" s="33"/>
      <c r="C15" s="33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4"/>
    </row>
    <row r="16" spans="1:22" x14ac:dyDescent="0.25">
      <c r="A16" s="2"/>
      <c r="B16" s="33"/>
      <c r="C16" s="33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4"/>
    </row>
    <row r="17" spans="1:22" x14ac:dyDescent="0.25">
      <c r="A17" s="2"/>
      <c r="B17" s="33"/>
      <c r="C17" s="33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</row>
    <row r="18" spans="1:22" x14ac:dyDescent="0.25">
      <c r="A18" s="2"/>
      <c r="B18" s="33"/>
      <c r="C18" s="33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</row>
    <row r="19" spans="1:22" x14ac:dyDescent="0.25">
      <c r="A19" s="2"/>
      <c r="B19" s="33"/>
      <c r="C19" s="33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</row>
    <row r="20" spans="1:22" x14ac:dyDescent="0.25">
      <c r="A20" s="2"/>
      <c r="B20" s="33"/>
      <c r="C20" s="33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</row>
    <row r="21" spans="1:22" x14ac:dyDescent="0.25">
      <c r="A21" s="2"/>
      <c r="B21" s="33"/>
      <c r="C21" s="33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</row>
    <row r="22" spans="1:22" x14ac:dyDescent="0.25">
      <c r="A22" s="2"/>
      <c r="B22" s="33"/>
      <c r="C22" s="33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</row>
    <row r="23" spans="1:22" x14ac:dyDescent="0.25">
      <c r="A23" s="2"/>
      <c r="B23" s="33"/>
      <c r="C23" s="33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</row>
    <row r="24" spans="1:22" x14ac:dyDescent="0.25">
      <c r="A24" s="2"/>
      <c r="B24" s="33"/>
      <c r="C24" s="33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</row>
    <row r="25" spans="1:22" x14ac:dyDescent="0.25">
      <c r="A25" s="2"/>
      <c r="B25" s="33"/>
      <c r="C25" s="33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</row>
  </sheetData>
  <mergeCells count="14">
    <mergeCell ref="D6:H6"/>
    <mergeCell ref="I6:L6"/>
    <mergeCell ref="M6:P6"/>
    <mergeCell ref="Q6:V6"/>
    <mergeCell ref="A5:C6"/>
    <mergeCell ref="A4:V4"/>
    <mergeCell ref="S3:V3"/>
    <mergeCell ref="S1:V1"/>
    <mergeCell ref="S2:T2"/>
    <mergeCell ref="U2:V2"/>
    <mergeCell ref="D1:R1"/>
    <mergeCell ref="D2:R2"/>
    <mergeCell ref="D3:R3"/>
    <mergeCell ref="A1:C3"/>
  </mergeCells>
  <hyperlinks>
    <hyperlink ref="A5:C6" location="'ANALISIS POR PROCESOS'!A51" display="VER ANALISIS GESTION ACADÉMICA"/>
  </hyperlinks>
  <pageMargins left="0.7" right="0.7" top="0.75" bottom="0.75" header="0.3" footer="0.3"/>
  <pageSetup paperSize="9" scale="7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26"/>
  <sheetViews>
    <sheetView zoomScale="82" zoomScaleNormal="82" workbookViewId="0">
      <pane ySplit="7" topLeftCell="A8" activePane="bottomLeft" state="frozen"/>
      <selection pane="bottomLeft" sqref="A1:E3"/>
    </sheetView>
  </sheetViews>
  <sheetFormatPr baseColWidth="10" defaultRowHeight="15" x14ac:dyDescent="0.25"/>
  <cols>
    <col min="1" max="1" width="2" customWidth="1"/>
    <col min="2" max="2" width="5.42578125" customWidth="1"/>
    <col min="3" max="3" width="6.7109375" customWidth="1"/>
    <col min="4" max="4" width="4.5703125" style="1" customWidth="1"/>
    <col min="5" max="5" width="4.28515625" style="1" customWidth="1"/>
    <col min="6" max="6" width="5.140625" style="1" customWidth="1"/>
    <col min="7" max="7" width="5.85546875" style="1" customWidth="1"/>
    <col min="8" max="8" width="11.42578125" style="1"/>
    <col min="9" max="9" width="6.5703125" style="1" customWidth="1"/>
    <col min="10" max="10" width="8.5703125" style="1" customWidth="1"/>
    <col min="11" max="11" width="5.42578125" style="1" customWidth="1"/>
    <col min="12" max="12" width="10.7109375" style="1" customWidth="1"/>
    <col min="13" max="13" width="5.42578125" style="1" customWidth="1"/>
    <col min="14" max="14" width="10.140625" style="1" customWidth="1"/>
    <col min="15" max="15" width="7.7109375" style="1" customWidth="1"/>
    <col min="16" max="16" width="4.140625" style="1" customWidth="1"/>
    <col min="17" max="17" width="4.28515625" customWidth="1"/>
    <col min="18" max="18" width="6.42578125" style="1" customWidth="1"/>
    <col min="19" max="19" width="6.140625" style="1" customWidth="1"/>
    <col min="20" max="20" width="6.85546875" style="1" customWidth="1"/>
    <col min="21" max="21" width="8.7109375" style="1" customWidth="1"/>
    <col min="22" max="22" width="5.42578125" style="1" customWidth="1"/>
    <col min="23" max="23" width="6" style="1" customWidth="1"/>
    <col min="24" max="24" width="8.7109375" style="1" customWidth="1"/>
    <col min="25" max="25" width="7.42578125" style="1" customWidth="1"/>
    <col min="26" max="26" width="11.42578125" style="1"/>
    <col min="27" max="27" width="5.85546875" style="1" customWidth="1"/>
    <col min="28" max="28" width="6.85546875" style="1" customWidth="1"/>
    <col min="29" max="29" width="4.7109375" style="1" customWidth="1"/>
    <col min="30" max="34" width="11.42578125" style="1"/>
  </cols>
  <sheetData>
    <row r="1" spans="1:34" ht="30" customHeight="1" x14ac:dyDescent="0.25">
      <c r="A1" s="154"/>
      <c r="B1" s="154"/>
      <c r="C1" s="154"/>
      <c r="D1" s="154"/>
      <c r="E1" s="154"/>
      <c r="F1" s="110" t="s">
        <v>190</v>
      </c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  <c r="T1" s="110"/>
      <c r="U1" s="110"/>
      <c r="V1" s="110"/>
      <c r="W1" s="110"/>
      <c r="X1" s="110"/>
      <c r="Y1" s="110"/>
      <c r="Z1" s="111" t="s">
        <v>191</v>
      </c>
      <c r="AA1" s="111"/>
      <c r="AB1" s="111"/>
      <c r="AC1" s="111"/>
    </row>
    <row r="2" spans="1:34" ht="28.5" customHeight="1" x14ac:dyDescent="0.25">
      <c r="A2" s="154"/>
      <c r="B2" s="154"/>
      <c r="C2" s="154"/>
      <c r="D2" s="154"/>
      <c r="E2" s="154"/>
      <c r="F2" s="110" t="s">
        <v>192</v>
      </c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  <c r="V2" s="110"/>
      <c r="W2" s="110"/>
      <c r="X2" s="110"/>
      <c r="Y2" s="110"/>
      <c r="Z2" s="110" t="s">
        <v>201</v>
      </c>
      <c r="AA2" s="110"/>
      <c r="AB2" s="111" t="s">
        <v>200</v>
      </c>
      <c r="AC2" s="111"/>
    </row>
    <row r="3" spans="1:34" ht="31.5" customHeight="1" x14ac:dyDescent="0.25">
      <c r="A3" s="154"/>
      <c r="B3" s="154"/>
      <c r="C3" s="154"/>
      <c r="D3" s="154"/>
      <c r="E3" s="154"/>
      <c r="F3" s="145" t="s">
        <v>193</v>
      </c>
      <c r="G3" s="145"/>
      <c r="H3" s="145"/>
      <c r="I3" s="145"/>
      <c r="J3" s="145"/>
      <c r="K3" s="145"/>
      <c r="L3" s="145"/>
      <c r="M3" s="145"/>
      <c r="N3" s="145"/>
      <c r="O3" s="145"/>
      <c r="P3" s="145"/>
      <c r="Q3" s="145"/>
      <c r="R3" s="145"/>
      <c r="S3" s="145"/>
      <c r="T3" s="145"/>
      <c r="U3" s="145"/>
      <c r="V3" s="145"/>
      <c r="W3" s="145"/>
      <c r="X3" s="145"/>
      <c r="Y3" s="145"/>
      <c r="Z3" s="145" t="s">
        <v>197</v>
      </c>
      <c r="AA3" s="145"/>
      <c r="AB3" s="145"/>
      <c r="AC3" s="145"/>
    </row>
    <row r="4" spans="1:34" ht="25.5" customHeight="1" x14ac:dyDescent="0.25">
      <c r="A4" s="154"/>
      <c r="B4" s="154"/>
      <c r="C4" s="154"/>
      <c r="D4" s="154"/>
      <c r="E4" s="154"/>
      <c r="F4" s="154"/>
      <c r="G4" s="154"/>
      <c r="H4" s="154"/>
      <c r="I4" s="154"/>
      <c r="J4" s="154"/>
      <c r="K4" s="154"/>
      <c r="L4" s="154"/>
      <c r="M4" s="154"/>
      <c r="N4" s="154"/>
      <c r="O4" s="154"/>
      <c r="P4" s="154"/>
      <c r="Q4" s="154"/>
      <c r="R4" s="154"/>
      <c r="S4" s="154"/>
      <c r="T4" s="154"/>
      <c r="U4" s="154"/>
      <c r="V4" s="154"/>
      <c r="W4" s="154"/>
      <c r="X4" s="154"/>
      <c r="Y4" s="154"/>
      <c r="Z4" s="154"/>
      <c r="AA4" s="154"/>
      <c r="AB4" s="154"/>
      <c r="AC4" s="154"/>
    </row>
    <row r="5" spans="1:34" x14ac:dyDescent="0.25">
      <c r="A5" s="148" t="s">
        <v>182</v>
      </c>
      <c r="B5" s="149"/>
      <c r="C5" s="150"/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  <c r="Q5" s="96"/>
      <c r="R5" s="94"/>
      <c r="S5" s="94"/>
      <c r="T5" s="94"/>
      <c r="U5" s="94"/>
      <c r="V5" s="94"/>
      <c r="W5" s="94"/>
      <c r="X5" s="94"/>
      <c r="Y5" s="94"/>
      <c r="Z5" s="94"/>
      <c r="AA5" s="94"/>
      <c r="AB5" s="94"/>
      <c r="AC5" s="94"/>
    </row>
    <row r="6" spans="1:34" ht="15" customHeight="1" thickBot="1" x14ac:dyDescent="0.3">
      <c r="A6" s="151"/>
      <c r="B6" s="152"/>
      <c r="C6" s="153"/>
      <c r="D6" s="146" t="s">
        <v>91</v>
      </c>
      <c r="E6" s="147"/>
      <c r="F6" s="147"/>
      <c r="G6" s="155" t="s">
        <v>199</v>
      </c>
      <c r="H6" s="156"/>
      <c r="I6" s="156"/>
      <c r="J6" s="156"/>
      <c r="K6" s="156"/>
      <c r="L6" s="156"/>
      <c r="M6" s="156"/>
      <c r="N6" s="147" t="s">
        <v>187</v>
      </c>
      <c r="O6" s="147"/>
      <c r="P6" s="147" t="s">
        <v>92</v>
      </c>
      <c r="Q6" s="147"/>
      <c r="R6" s="147"/>
      <c r="S6" s="147"/>
      <c r="T6" s="147"/>
      <c r="U6" s="147"/>
      <c r="V6" s="147"/>
      <c r="W6" s="147"/>
      <c r="X6" s="147"/>
      <c r="Y6" s="147"/>
      <c r="Z6" s="147" t="s">
        <v>93</v>
      </c>
      <c r="AA6" s="147"/>
      <c r="AB6" s="147"/>
      <c r="AC6" s="147"/>
    </row>
    <row r="7" spans="1:34" ht="67.5" customHeight="1" thickTop="1" x14ac:dyDescent="0.25">
      <c r="A7" s="97" t="s">
        <v>2</v>
      </c>
      <c r="B7" s="102" t="s">
        <v>1</v>
      </c>
      <c r="C7" s="102" t="s">
        <v>0</v>
      </c>
      <c r="D7" s="103" t="s">
        <v>65</v>
      </c>
      <c r="E7" s="103" t="s">
        <v>66</v>
      </c>
      <c r="F7" s="103" t="s">
        <v>67</v>
      </c>
      <c r="G7" s="103" t="s">
        <v>68</v>
      </c>
      <c r="H7" s="104" t="s">
        <v>69</v>
      </c>
      <c r="I7" s="103" t="s">
        <v>70</v>
      </c>
      <c r="J7" s="103" t="s">
        <v>71</v>
      </c>
      <c r="K7" s="103" t="s">
        <v>72</v>
      </c>
      <c r="L7" s="103" t="s">
        <v>73</v>
      </c>
      <c r="M7" s="103" t="s">
        <v>74</v>
      </c>
      <c r="N7" s="103" t="s">
        <v>89</v>
      </c>
      <c r="O7" s="103" t="s">
        <v>90</v>
      </c>
      <c r="P7" s="103" t="s">
        <v>75</v>
      </c>
      <c r="Q7" s="103" t="s">
        <v>76</v>
      </c>
      <c r="R7" s="103" t="s">
        <v>77</v>
      </c>
      <c r="S7" s="103" t="s">
        <v>78</v>
      </c>
      <c r="T7" s="103" t="s">
        <v>79</v>
      </c>
      <c r="U7" s="103" t="s">
        <v>80</v>
      </c>
      <c r="V7" s="103" t="s">
        <v>81</v>
      </c>
      <c r="W7" s="103" t="s">
        <v>82</v>
      </c>
      <c r="X7" s="103" t="s">
        <v>83</v>
      </c>
      <c r="Y7" s="103" t="s">
        <v>84</v>
      </c>
      <c r="Z7" s="103" t="s">
        <v>85</v>
      </c>
      <c r="AA7" s="103" t="s">
        <v>86</v>
      </c>
      <c r="AB7" s="103" t="s">
        <v>87</v>
      </c>
      <c r="AC7" s="103" t="s">
        <v>88</v>
      </c>
      <c r="AD7" s="3"/>
      <c r="AE7" s="3"/>
      <c r="AF7" s="3"/>
      <c r="AG7" s="3"/>
      <c r="AH7" s="3"/>
    </row>
    <row r="8" spans="1:34" x14ac:dyDescent="0.25">
      <c r="A8" s="2"/>
      <c r="B8" s="33"/>
      <c r="C8" s="33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</row>
    <row r="9" spans="1:34" x14ac:dyDescent="0.25">
      <c r="A9" s="2"/>
      <c r="B9" s="33"/>
      <c r="C9" s="33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5"/>
      <c r="R9" s="34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</row>
    <row r="10" spans="1:34" x14ac:dyDescent="0.25">
      <c r="A10" s="2"/>
      <c r="B10" s="33"/>
      <c r="C10" s="33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5"/>
      <c r="R10" s="34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</row>
    <row r="11" spans="1:34" x14ac:dyDescent="0.25">
      <c r="A11" s="2"/>
      <c r="B11" s="33"/>
      <c r="C11" s="33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5"/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</row>
    <row r="12" spans="1:34" x14ac:dyDescent="0.25">
      <c r="A12" s="2"/>
      <c r="B12" s="33"/>
      <c r="C12" s="33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5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</row>
    <row r="13" spans="1:34" x14ac:dyDescent="0.25">
      <c r="A13" s="2"/>
      <c r="B13" s="33"/>
      <c r="C13" s="33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5"/>
      <c r="R13" s="34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</row>
    <row r="14" spans="1:34" x14ac:dyDescent="0.25">
      <c r="A14" s="2"/>
      <c r="B14" s="33"/>
      <c r="C14" s="33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5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</row>
    <row r="15" spans="1:34" x14ac:dyDescent="0.25">
      <c r="A15" s="2"/>
      <c r="B15" s="33"/>
      <c r="C15" s="33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5"/>
      <c r="R15" s="34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</row>
    <row r="16" spans="1:34" x14ac:dyDescent="0.25">
      <c r="A16" s="2"/>
      <c r="B16" s="33"/>
      <c r="C16" s="33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5"/>
      <c r="R16" s="34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</row>
    <row r="17" spans="1:29" x14ac:dyDescent="0.25">
      <c r="A17" s="2"/>
      <c r="B17" s="33"/>
      <c r="C17" s="33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5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</row>
    <row r="18" spans="1:29" x14ac:dyDescent="0.25">
      <c r="A18" s="2"/>
      <c r="B18" s="33"/>
      <c r="C18" s="33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5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</row>
    <row r="19" spans="1:29" x14ac:dyDescent="0.25">
      <c r="A19" s="2"/>
      <c r="B19" s="33"/>
      <c r="C19" s="33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5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</row>
    <row r="20" spans="1:29" x14ac:dyDescent="0.25">
      <c r="A20" s="2"/>
      <c r="B20" s="33"/>
      <c r="C20" s="33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5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</row>
    <row r="21" spans="1:29" x14ac:dyDescent="0.25">
      <c r="A21" s="2"/>
      <c r="B21" s="33"/>
      <c r="C21" s="33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5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</row>
    <row r="22" spans="1:29" x14ac:dyDescent="0.25">
      <c r="A22" s="2"/>
      <c r="B22" s="33"/>
      <c r="C22" s="33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5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</row>
    <row r="23" spans="1:29" x14ac:dyDescent="0.25">
      <c r="A23" s="2"/>
      <c r="B23" s="33"/>
      <c r="C23" s="33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5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</row>
    <row r="24" spans="1:29" x14ac:dyDescent="0.25">
      <c r="A24" s="2"/>
      <c r="B24" s="33"/>
      <c r="C24" s="33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5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</row>
    <row r="25" spans="1:29" x14ac:dyDescent="0.25">
      <c r="A25" s="2"/>
      <c r="B25" s="33"/>
      <c r="C25" s="33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5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</row>
    <row r="26" spans="1:29" x14ac:dyDescent="0.25">
      <c r="A26" s="2"/>
      <c r="B26" s="33"/>
      <c r="C26" s="33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5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</row>
  </sheetData>
  <mergeCells count="15">
    <mergeCell ref="D6:F6"/>
    <mergeCell ref="P6:Y6"/>
    <mergeCell ref="Z6:AC6"/>
    <mergeCell ref="A5:C6"/>
    <mergeCell ref="G6:M6"/>
    <mergeCell ref="N6:O6"/>
    <mergeCell ref="A4:AC4"/>
    <mergeCell ref="Z1:AC1"/>
    <mergeCell ref="Z2:AA2"/>
    <mergeCell ref="AB2:AC2"/>
    <mergeCell ref="Z3:AC3"/>
    <mergeCell ref="A1:E3"/>
    <mergeCell ref="F1:Y1"/>
    <mergeCell ref="F2:Y2"/>
    <mergeCell ref="F3:Y3"/>
  </mergeCells>
  <hyperlinks>
    <hyperlink ref="A5:C6" location="'ANALISIS POR PROCESOS'!A81" display="VER ANALISIS GESTION ADMINISTRATIVA"/>
  </hyperlinks>
  <pageMargins left="0.31496062992125984" right="0.31496062992125984" top="0.74803149606299213" bottom="0.74803149606299213" header="0.31496062992125984" footer="0.31496062992125984"/>
  <pageSetup paperSize="9" scale="7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7"/>
  <sheetViews>
    <sheetView workbookViewId="0">
      <pane ySplit="7" topLeftCell="A8" activePane="bottomLeft" state="frozen"/>
      <selection pane="bottomLeft" activeCell="C23" sqref="C23"/>
    </sheetView>
  </sheetViews>
  <sheetFormatPr baseColWidth="10" defaultRowHeight="15" x14ac:dyDescent="0.25"/>
  <cols>
    <col min="1" max="1" width="3.7109375" customWidth="1"/>
    <col min="2" max="2" width="8.28515625" customWidth="1"/>
    <col min="3" max="3" width="15.7109375" customWidth="1"/>
    <col min="4" max="4" width="9.28515625" style="4" bestFit="1" customWidth="1"/>
    <col min="5" max="5" width="15.140625" style="4" bestFit="1" customWidth="1"/>
    <col min="6" max="6" width="10.7109375" style="4" bestFit="1" customWidth="1"/>
    <col min="7" max="7" width="9" style="4" bestFit="1" customWidth="1"/>
    <col min="8" max="8" width="6.28515625" style="4" bestFit="1" customWidth="1"/>
    <col min="9" max="9" width="9.7109375" style="4" bestFit="1" customWidth="1"/>
    <col min="10" max="10" width="10.28515625" style="4" bestFit="1" customWidth="1"/>
    <col min="11" max="11" width="10.5703125" style="4" bestFit="1" customWidth="1"/>
    <col min="12" max="12" width="10" style="4" bestFit="1" customWidth="1"/>
    <col min="13" max="13" width="8.7109375" style="4" bestFit="1" customWidth="1"/>
    <col min="14" max="14" width="11.42578125" style="4"/>
    <col min="15" max="15" width="10.5703125" style="4" bestFit="1" customWidth="1"/>
    <col min="16" max="16" width="17.42578125" style="4" bestFit="1" customWidth="1"/>
    <col min="17" max="17" width="12.140625" style="1" bestFit="1" customWidth="1"/>
    <col min="18" max="26" width="11.42578125" style="1"/>
  </cols>
  <sheetData>
    <row r="1" spans="1:17" ht="27" customHeight="1" x14ac:dyDescent="0.25">
      <c r="A1" s="144"/>
      <c r="B1" s="144"/>
      <c r="C1" s="144"/>
      <c r="D1" s="110" t="s">
        <v>190</v>
      </c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1" t="s">
        <v>191</v>
      </c>
      <c r="Q1" s="111"/>
    </row>
    <row r="2" spans="1:17" ht="27.75" customHeight="1" x14ac:dyDescent="0.25">
      <c r="A2" s="144"/>
      <c r="B2" s="144"/>
      <c r="C2" s="144"/>
      <c r="D2" s="110" t="s">
        <v>192</v>
      </c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73" t="s">
        <v>202</v>
      </c>
      <c r="Q2" s="74" t="s">
        <v>200</v>
      </c>
    </row>
    <row r="3" spans="1:17" ht="27" customHeight="1" x14ac:dyDescent="0.25">
      <c r="A3" s="144"/>
      <c r="B3" s="144"/>
      <c r="C3" s="144"/>
      <c r="D3" s="111" t="s">
        <v>193</v>
      </c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 t="s">
        <v>198</v>
      </c>
      <c r="Q3" s="111"/>
    </row>
    <row r="4" spans="1:17" ht="27" customHeight="1" thickBot="1" x14ac:dyDescent="0.3">
      <c r="A4" s="157"/>
      <c r="B4" s="157"/>
      <c r="C4" s="157"/>
      <c r="D4" s="157"/>
      <c r="E4" s="157"/>
      <c r="F4" s="157"/>
      <c r="G4" s="157"/>
      <c r="H4" s="157"/>
      <c r="I4" s="157"/>
      <c r="J4" s="157"/>
      <c r="K4" s="157"/>
      <c r="L4" s="157"/>
      <c r="M4" s="157"/>
      <c r="N4" s="157"/>
      <c r="O4" s="157"/>
      <c r="P4" s="157"/>
      <c r="Q4" s="157"/>
    </row>
    <row r="5" spans="1:17" ht="15.75" thickTop="1" x14ac:dyDescent="0.25">
      <c r="A5" s="158" t="s">
        <v>184</v>
      </c>
      <c r="B5" s="159"/>
      <c r="C5" s="160"/>
      <c r="D5" s="98"/>
      <c r="E5" s="98"/>
      <c r="F5" s="98"/>
      <c r="G5" s="98"/>
      <c r="H5" s="98"/>
      <c r="I5" s="98"/>
      <c r="J5" s="98"/>
      <c r="K5" s="98"/>
      <c r="L5" s="98"/>
      <c r="M5" s="98"/>
      <c r="N5" s="98"/>
      <c r="O5" s="98"/>
      <c r="P5" s="98"/>
      <c r="Q5" s="94"/>
    </row>
    <row r="6" spans="1:17" ht="15.75" thickBot="1" x14ac:dyDescent="0.3">
      <c r="A6" s="151"/>
      <c r="B6" s="152"/>
      <c r="C6" s="153"/>
      <c r="D6" s="134" t="s">
        <v>108</v>
      </c>
      <c r="E6" s="132"/>
      <c r="F6" s="132"/>
      <c r="G6" s="132"/>
      <c r="H6" s="132" t="s">
        <v>109</v>
      </c>
      <c r="I6" s="132"/>
      <c r="J6" s="132"/>
      <c r="K6" s="132"/>
      <c r="L6" s="132" t="s">
        <v>110</v>
      </c>
      <c r="M6" s="132"/>
      <c r="N6" s="132"/>
      <c r="O6" s="132" t="s">
        <v>111</v>
      </c>
      <c r="P6" s="132"/>
      <c r="Q6" s="132"/>
    </row>
    <row r="7" spans="1:17" ht="57.75" customHeight="1" thickTop="1" x14ac:dyDescent="0.25">
      <c r="A7" s="95" t="s">
        <v>2</v>
      </c>
      <c r="B7" s="99" t="s">
        <v>1</v>
      </c>
      <c r="C7" s="100" t="s">
        <v>0</v>
      </c>
      <c r="D7" s="101" t="s">
        <v>94</v>
      </c>
      <c r="E7" s="101" t="s">
        <v>95</v>
      </c>
      <c r="F7" s="101" t="s">
        <v>96</v>
      </c>
      <c r="G7" s="101" t="s">
        <v>97</v>
      </c>
      <c r="H7" s="101" t="s">
        <v>98</v>
      </c>
      <c r="I7" s="101" t="s">
        <v>99</v>
      </c>
      <c r="J7" s="101" t="s">
        <v>100</v>
      </c>
      <c r="K7" s="101" t="s">
        <v>101</v>
      </c>
      <c r="L7" s="101" t="s">
        <v>102</v>
      </c>
      <c r="M7" s="101" t="s">
        <v>103</v>
      </c>
      <c r="N7" s="101" t="s">
        <v>104</v>
      </c>
      <c r="O7" s="101" t="s">
        <v>105</v>
      </c>
      <c r="P7" s="101" t="s">
        <v>106</v>
      </c>
      <c r="Q7" s="101" t="s">
        <v>107</v>
      </c>
    </row>
    <row r="8" spans="1:17" x14ac:dyDescent="0.25">
      <c r="A8" s="2"/>
      <c r="B8" s="33"/>
      <c r="C8" s="33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</row>
    <row r="9" spans="1:17" x14ac:dyDescent="0.25">
      <c r="A9" s="2"/>
      <c r="B9" s="33"/>
      <c r="C9" s="33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</row>
    <row r="10" spans="1:17" x14ac:dyDescent="0.25">
      <c r="A10" s="2"/>
      <c r="B10" s="33"/>
      <c r="C10" s="33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</row>
    <row r="11" spans="1:17" x14ac:dyDescent="0.25">
      <c r="A11" s="2"/>
      <c r="B11" s="33"/>
      <c r="C11" s="33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</row>
    <row r="12" spans="1:17" x14ac:dyDescent="0.25">
      <c r="A12" s="2"/>
      <c r="B12" s="33"/>
      <c r="C12" s="33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</row>
    <row r="13" spans="1:17" x14ac:dyDescent="0.25">
      <c r="A13" s="2"/>
      <c r="B13" s="33"/>
      <c r="C13" s="33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</row>
    <row r="14" spans="1:17" x14ac:dyDescent="0.25">
      <c r="A14" s="2"/>
      <c r="B14" s="33"/>
      <c r="C14" s="33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</row>
    <row r="15" spans="1:17" x14ac:dyDescent="0.25">
      <c r="A15" s="2"/>
      <c r="B15" s="33"/>
      <c r="C15" s="33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</row>
    <row r="16" spans="1:17" x14ac:dyDescent="0.25">
      <c r="A16" s="2"/>
      <c r="B16" s="33"/>
      <c r="C16" s="33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</row>
    <row r="17" spans="1:17" x14ac:dyDescent="0.25">
      <c r="A17" s="2"/>
      <c r="B17" s="33"/>
      <c r="C17" s="33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</row>
    <row r="18" spans="1:17" x14ac:dyDescent="0.25">
      <c r="A18" s="2"/>
      <c r="B18" s="33"/>
      <c r="C18" s="33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</row>
    <row r="19" spans="1:17" x14ac:dyDescent="0.25">
      <c r="A19" s="2"/>
      <c r="B19" s="33"/>
      <c r="C19" s="33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</row>
    <row r="20" spans="1:17" x14ac:dyDescent="0.25">
      <c r="A20" s="2"/>
      <c r="B20" s="33"/>
      <c r="C20" s="33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</row>
    <row r="21" spans="1:17" x14ac:dyDescent="0.25">
      <c r="A21" s="2"/>
      <c r="B21" s="33"/>
      <c r="C21" s="33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</row>
    <row r="22" spans="1:17" x14ac:dyDescent="0.25">
      <c r="A22" s="2"/>
      <c r="B22" s="33"/>
      <c r="C22" s="33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</row>
    <row r="23" spans="1:17" x14ac:dyDescent="0.25">
      <c r="A23" s="2"/>
      <c r="B23" s="33"/>
      <c r="C23" s="33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</row>
    <row r="24" spans="1:17" x14ac:dyDescent="0.25">
      <c r="A24" s="2"/>
      <c r="B24" s="33"/>
      <c r="C24" s="33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</row>
    <row r="25" spans="1:17" x14ac:dyDescent="0.25">
      <c r="A25" s="2"/>
      <c r="B25" s="33"/>
      <c r="C25" s="33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</row>
    <row r="26" spans="1:17" x14ac:dyDescent="0.25">
      <c r="A26" s="2"/>
      <c r="B26" s="33"/>
      <c r="C26" s="33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</row>
    <row r="27" spans="1:17" x14ac:dyDescent="0.25">
      <c r="A27" s="2"/>
      <c r="B27" s="33"/>
      <c r="C27" s="33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</row>
  </sheetData>
  <mergeCells count="12">
    <mergeCell ref="D6:G6"/>
    <mergeCell ref="H6:K6"/>
    <mergeCell ref="L6:N6"/>
    <mergeCell ref="O6:Q6"/>
    <mergeCell ref="A5:C6"/>
    <mergeCell ref="A4:Q4"/>
    <mergeCell ref="P1:Q1"/>
    <mergeCell ref="P3:Q3"/>
    <mergeCell ref="A1:C3"/>
    <mergeCell ref="D1:O1"/>
    <mergeCell ref="D2:O2"/>
    <mergeCell ref="D3:O3"/>
  </mergeCells>
  <hyperlinks>
    <hyperlink ref="A5:C6" location="'ANALISIS POR PROCESOS'!A120" display="VER ANALISIS GESTION DE LA COMUNIDAD"/>
  </hyperlinks>
  <pageMargins left="0.7" right="0.7" top="0.75" bottom="0.75" header="0.3" footer="0.3"/>
  <pageSetup paperSize="9" scale="7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51"/>
  <sheetViews>
    <sheetView showGridLines="0" zoomScale="90" zoomScaleNormal="90" workbookViewId="0">
      <selection activeCell="A81" sqref="A81:A87"/>
    </sheetView>
  </sheetViews>
  <sheetFormatPr baseColWidth="10" defaultColWidth="11.5703125" defaultRowHeight="12.75" x14ac:dyDescent="0.2"/>
  <cols>
    <col min="1" max="1" width="1" style="5" customWidth="1"/>
    <col min="2" max="2" width="1.28515625" style="5" customWidth="1"/>
    <col min="3" max="3" width="35.28515625" style="5" customWidth="1"/>
    <col min="4" max="5" width="6.28515625" style="5" customWidth="1"/>
    <col min="6" max="6" width="7" style="5" customWidth="1"/>
    <col min="7" max="11" width="6.28515625" style="5" customWidth="1"/>
    <col min="12" max="12" width="0.7109375" style="13" customWidth="1"/>
    <col min="13" max="13" width="5.42578125" style="22" customWidth="1"/>
    <col min="14" max="14" width="6.7109375" style="5" customWidth="1"/>
    <col min="15" max="19" width="11.5703125" style="5"/>
    <col min="20" max="20" width="1.140625" style="5" customWidth="1"/>
    <col min="21" max="21" width="1" style="5" customWidth="1"/>
    <col min="22" max="22" width="30.140625" style="5" bestFit="1" customWidth="1"/>
    <col min="23" max="16384" width="11.5703125" style="5"/>
  </cols>
  <sheetData>
    <row r="1" spans="1:22" ht="7.15" customHeight="1" thickBot="1" x14ac:dyDescent="0.25">
      <c r="A1" s="44"/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5"/>
      <c r="N1" s="44"/>
      <c r="O1" s="44"/>
      <c r="P1" s="44"/>
      <c r="Q1" s="44"/>
      <c r="R1" s="44"/>
      <c r="S1" s="44"/>
      <c r="T1" s="44"/>
    </row>
    <row r="2" spans="1:22" ht="30.6" customHeight="1" thickTop="1" thickBot="1" x14ac:dyDescent="0.25">
      <c r="A2" s="173"/>
      <c r="B2" s="63" t="s">
        <v>112</v>
      </c>
      <c r="C2" s="64"/>
      <c r="D2" s="64"/>
      <c r="E2" s="64"/>
      <c r="F2" s="184" t="s">
        <v>185</v>
      </c>
      <c r="G2" s="185"/>
      <c r="H2" s="186"/>
      <c r="I2" s="184" t="s">
        <v>180</v>
      </c>
      <c r="J2" s="185"/>
      <c r="K2" s="186"/>
      <c r="L2" s="49"/>
      <c r="M2" s="164" t="s">
        <v>186</v>
      </c>
      <c r="N2" s="44"/>
      <c r="O2" s="44"/>
      <c r="P2" s="44"/>
      <c r="Q2" s="44"/>
      <c r="R2" s="44"/>
      <c r="S2" s="44"/>
      <c r="T2" s="46"/>
      <c r="V2" s="72" t="s">
        <v>113</v>
      </c>
    </row>
    <row r="3" spans="1:22" ht="18" customHeight="1" thickTop="1" x14ac:dyDescent="0.2">
      <c r="A3" s="173"/>
      <c r="B3" s="180" t="s">
        <v>119</v>
      </c>
      <c r="C3" s="181"/>
      <c r="D3" s="20">
        <v>1</v>
      </c>
      <c r="E3" s="21"/>
      <c r="F3" s="66">
        <v>2</v>
      </c>
      <c r="G3" s="67"/>
      <c r="H3" s="66">
        <v>3</v>
      </c>
      <c r="I3" s="67"/>
      <c r="J3" s="66">
        <v>4</v>
      </c>
      <c r="K3" s="67"/>
      <c r="L3" s="25"/>
      <c r="M3" s="165"/>
      <c r="N3" s="44"/>
      <c r="O3" s="44"/>
      <c r="P3" s="44"/>
      <c r="Q3" s="44"/>
      <c r="R3" s="44"/>
      <c r="S3" s="44"/>
      <c r="T3" s="46"/>
      <c r="V3" s="169" t="s">
        <v>156</v>
      </c>
    </row>
    <row r="4" spans="1:22" ht="12.6" customHeight="1" thickBot="1" x14ac:dyDescent="0.25">
      <c r="A4" s="173"/>
      <c r="B4" s="182"/>
      <c r="C4" s="183"/>
      <c r="D4" s="17" t="s">
        <v>116</v>
      </c>
      <c r="E4" s="17" t="s">
        <v>115</v>
      </c>
      <c r="F4" s="17" t="s">
        <v>116</v>
      </c>
      <c r="G4" s="17" t="s">
        <v>115</v>
      </c>
      <c r="H4" s="17" t="s">
        <v>116</v>
      </c>
      <c r="I4" s="17" t="s">
        <v>115</v>
      </c>
      <c r="J4" s="17" t="s">
        <v>116</v>
      </c>
      <c r="K4" s="17" t="s">
        <v>115</v>
      </c>
      <c r="L4" s="26"/>
      <c r="M4" s="166"/>
      <c r="N4" s="44"/>
      <c r="O4" s="44"/>
      <c r="P4" s="44"/>
      <c r="Q4" s="44"/>
      <c r="R4" s="44"/>
      <c r="S4" s="44"/>
      <c r="T4" s="46"/>
      <c r="V4" s="170"/>
    </row>
    <row r="5" spans="1:22" ht="27" customHeight="1" thickTop="1" thickBot="1" x14ac:dyDescent="0.25">
      <c r="A5" s="173"/>
      <c r="B5" s="6"/>
      <c r="C5" s="18" t="s">
        <v>3</v>
      </c>
      <c r="D5" s="7">
        <f>COUNTIF('GESTION DIRECTIVA'!D8:D27,"1")</f>
        <v>0</v>
      </c>
      <c r="E5" s="8" t="e">
        <f>D5/SUM(D5,F5,H5,J5)</f>
        <v>#DIV/0!</v>
      </c>
      <c r="F5" s="9">
        <f>COUNTIF('GESTION DIRECTIVA'!D8:D27,"2")</f>
        <v>0</v>
      </c>
      <c r="G5" s="8" t="e">
        <f>F5/SUM(D5,F5,H5,J5)</f>
        <v>#DIV/0!</v>
      </c>
      <c r="H5" s="9">
        <f>COUNTIF('GESTION DIRECTIVA'!D8:D27,"3")</f>
        <v>0</v>
      </c>
      <c r="I5" s="8" t="e">
        <f>H5/SUM(D5,F5,H5,J5)</f>
        <v>#DIV/0!</v>
      </c>
      <c r="J5" s="9">
        <f>COUNTIF('GESTION DIRECTIVA'!D8:D27,"4")</f>
        <v>0</v>
      </c>
      <c r="K5" s="8" t="e">
        <f>J5/SUM(D5,F5,H5,J5)</f>
        <v>#DIV/0!</v>
      </c>
      <c r="L5" s="15"/>
      <c r="M5" s="32" t="e">
        <f>IF((E5+G5)&gt;(I5+K5),IF(E5&gt;G5,1,2),IF(I5&gt;K5,3,4))</f>
        <v>#DIV/0!</v>
      </c>
      <c r="N5" s="44"/>
      <c r="O5" s="44"/>
      <c r="P5" s="44"/>
      <c r="Q5" s="44"/>
      <c r="R5" s="44"/>
      <c r="S5" s="44"/>
      <c r="T5" s="46"/>
      <c r="V5" s="72" t="s">
        <v>114</v>
      </c>
    </row>
    <row r="6" spans="1:22" ht="27" customHeight="1" thickTop="1" x14ac:dyDescent="0.2">
      <c r="A6" s="173"/>
      <c r="B6" s="10"/>
      <c r="C6" s="19" t="s">
        <v>4</v>
      </c>
      <c r="D6" s="7">
        <f>COUNTIF('GESTION DIRECTIVA'!E8:E27,"1")</f>
        <v>0</v>
      </c>
      <c r="E6" s="8" t="e">
        <f t="shared" ref="E6:E8" si="0">D6/SUM(D6,F6,H6,J6)</f>
        <v>#DIV/0!</v>
      </c>
      <c r="F6" s="9">
        <f>COUNTIF('GESTION DIRECTIVA'!E8:E27,"2")</f>
        <v>0</v>
      </c>
      <c r="G6" s="8" t="e">
        <f t="shared" ref="G6:G8" si="1">F6/SUM(D6,F6,H6,J6)</f>
        <v>#DIV/0!</v>
      </c>
      <c r="H6" s="9">
        <f>COUNTIF('GESTION DIRECTIVA'!E8:E27,"3")</f>
        <v>0</v>
      </c>
      <c r="I6" s="8" t="e">
        <f t="shared" ref="I6:I8" si="2">H6/SUM(D6,F6,H6,J6)</f>
        <v>#DIV/0!</v>
      </c>
      <c r="J6" s="9">
        <f>COUNTIF('GESTION DIRECTIVA'!E8:E27,"4")</f>
        <v>0</v>
      </c>
      <c r="K6" s="8" t="e">
        <f t="shared" ref="K6:K8" si="3">J6/SUM(D6,F6,H6,J6)</f>
        <v>#DIV/0!</v>
      </c>
      <c r="L6" s="15"/>
      <c r="M6" s="32" t="e">
        <f t="shared" ref="M6:M71" si="4">IF((E6+G6)&gt;(I6+K6),IF(E6&gt;G6,1,2),IF(I6&gt;K6,3,4))</f>
        <v>#DIV/0!</v>
      </c>
      <c r="N6" s="44"/>
      <c r="O6" s="44"/>
      <c r="P6" s="44"/>
      <c r="Q6" s="44"/>
      <c r="R6" s="44"/>
      <c r="S6" s="44"/>
      <c r="T6" s="46"/>
      <c r="V6" s="70"/>
    </row>
    <row r="7" spans="1:22" ht="27" customHeight="1" x14ac:dyDescent="0.2">
      <c r="A7" s="173"/>
      <c r="B7" s="10"/>
      <c r="C7" s="18" t="s">
        <v>5</v>
      </c>
      <c r="D7" s="7">
        <f>COUNTIF('GESTION DIRECTIVA'!F8:F27,"1")</f>
        <v>0</v>
      </c>
      <c r="E7" s="8" t="e">
        <f t="shared" si="0"/>
        <v>#DIV/0!</v>
      </c>
      <c r="F7" s="9">
        <f>COUNTIF('GESTION DIRECTIVA'!F8:F27,"2")</f>
        <v>0</v>
      </c>
      <c r="G7" s="8" t="e">
        <f t="shared" si="1"/>
        <v>#DIV/0!</v>
      </c>
      <c r="H7" s="9">
        <f>COUNTIF('GESTION DIRECTIVA'!F8:F27,"3")</f>
        <v>0</v>
      </c>
      <c r="I7" s="8" t="e">
        <f t="shared" si="2"/>
        <v>#DIV/0!</v>
      </c>
      <c r="J7" s="9">
        <f>COUNTIF('GESTION DIRECTIVA'!F8:F27,"4")</f>
        <v>0</v>
      </c>
      <c r="K7" s="8" t="e">
        <f t="shared" si="3"/>
        <v>#DIV/0!</v>
      </c>
      <c r="L7" s="15"/>
      <c r="M7" s="32" t="e">
        <f t="shared" si="4"/>
        <v>#DIV/0!</v>
      </c>
      <c r="N7" s="44"/>
      <c r="O7" s="44"/>
      <c r="P7" s="44"/>
      <c r="Q7" s="44"/>
      <c r="R7" s="44"/>
      <c r="S7" s="44"/>
      <c r="T7" s="46"/>
    </row>
    <row r="8" spans="1:22" ht="27" customHeight="1" thickBot="1" x14ac:dyDescent="0.25">
      <c r="A8" s="173"/>
      <c r="B8" s="10"/>
      <c r="C8" s="18" t="s">
        <v>6</v>
      </c>
      <c r="D8" s="7">
        <f>COUNTIF('GESTION DIRECTIVA'!G8:G27,"1")</f>
        <v>0</v>
      </c>
      <c r="E8" s="8" t="e">
        <f t="shared" si="0"/>
        <v>#DIV/0!</v>
      </c>
      <c r="F8" s="9">
        <f>COUNTIF('GESTION DIRECTIVA'!G8:G27,"2")</f>
        <v>0</v>
      </c>
      <c r="G8" s="8" t="e">
        <f t="shared" si="1"/>
        <v>#DIV/0!</v>
      </c>
      <c r="H8" s="9">
        <f>COUNTIF('GESTION DIRECTIVA'!G8:G27,"3")</f>
        <v>0</v>
      </c>
      <c r="I8" s="8" t="e">
        <f t="shared" si="2"/>
        <v>#DIV/0!</v>
      </c>
      <c r="J8" s="9">
        <f>COUNTIF('GESTION DIRECTIVA'!G8:G27,"4")</f>
        <v>0</v>
      </c>
      <c r="K8" s="8" t="e">
        <f t="shared" si="3"/>
        <v>#DIV/0!</v>
      </c>
      <c r="L8" s="15"/>
      <c r="M8" s="38" t="e">
        <f t="shared" si="4"/>
        <v>#DIV/0!</v>
      </c>
      <c r="N8" s="44"/>
      <c r="O8" s="44"/>
      <c r="P8" s="44"/>
      <c r="Q8" s="44"/>
      <c r="R8" s="44"/>
      <c r="S8" s="44"/>
      <c r="T8" s="46"/>
    </row>
    <row r="9" spans="1:22" s="11" customFormat="1" ht="19.149999999999999" customHeight="1" thickTop="1" x14ac:dyDescent="0.25">
      <c r="A9" s="173"/>
      <c r="B9" s="171" t="s">
        <v>117</v>
      </c>
      <c r="C9" s="172"/>
      <c r="D9" s="40">
        <f>SUM(D5:D8)</f>
        <v>0</v>
      </c>
      <c r="E9" s="41" t="e">
        <f>D9/SUM(D9,F9,H9,J9)</f>
        <v>#DIV/0!</v>
      </c>
      <c r="F9" s="42">
        <f>SUM(F5:F8)</f>
        <v>0</v>
      </c>
      <c r="G9" s="41" t="e">
        <f>F9/SUM(D9,F9,H9,J9)</f>
        <v>#DIV/0!</v>
      </c>
      <c r="H9" s="42">
        <f>SUM(H5:H8)</f>
        <v>0</v>
      </c>
      <c r="I9" s="41" t="e">
        <f>H9/SUM(D9,F9,H9,J9)</f>
        <v>#DIV/0!</v>
      </c>
      <c r="J9" s="42">
        <f>SUM(J5:J8)</f>
        <v>0</v>
      </c>
      <c r="K9" s="41" t="e">
        <f>J9/SUM(D9,F9,H9,J9)</f>
        <v>#DIV/0!</v>
      </c>
      <c r="L9" s="50"/>
      <c r="M9" s="51" t="e">
        <f t="shared" si="4"/>
        <v>#DIV/0!</v>
      </c>
      <c r="N9" s="47"/>
      <c r="O9" s="47"/>
      <c r="P9" s="47"/>
      <c r="Q9" s="47"/>
      <c r="R9" s="47"/>
      <c r="S9" s="47"/>
      <c r="T9" s="48"/>
    </row>
    <row r="10" spans="1:22" s="13" customFormat="1" ht="3.6" customHeight="1" x14ac:dyDescent="0.2">
      <c r="A10" s="44"/>
      <c r="B10" s="12"/>
      <c r="C10" s="12"/>
      <c r="D10" s="14"/>
      <c r="E10" s="15"/>
      <c r="F10" s="16"/>
      <c r="G10" s="15"/>
      <c r="H10" s="16"/>
      <c r="I10" s="15"/>
      <c r="J10" s="16"/>
      <c r="K10" s="15"/>
      <c r="L10" s="15"/>
      <c r="M10" s="27"/>
      <c r="N10" s="44"/>
      <c r="O10" s="44"/>
      <c r="P10" s="44"/>
      <c r="Q10" s="44"/>
      <c r="R10" s="44"/>
      <c r="S10" s="44"/>
      <c r="T10" s="46"/>
    </row>
    <row r="11" spans="1:22" ht="27" customHeight="1" x14ac:dyDescent="0.2">
      <c r="A11" s="44"/>
      <c r="B11" s="6"/>
      <c r="C11" s="18" t="s">
        <v>7</v>
      </c>
      <c r="D11" s="7">
        <f>COUNTIF('GESTION DIRECTIVA'!H8:H27,"1")</f>
        <v>0</v>
      </c>
      <c r="E11" s="8" t="e">
        <f t="shared" ref="E11:E15" si="5">D11/SUM(D11,F11,H11,J11)</f>
        <v>#DIV/0!</v>
      </c>
      <c r="F11" s="9">
        <f>COUNTIF('GESTION DIRECTIVA'!H8:H27,"2")</f>
        <v>0</v>
      </c>
      <c r="G11" s="8" t="e">
        <f t="shared" ref="G11:G15" si="6">F11/SUM(D11,F11,H11,J11)</f>
        <v>#DIV/0!</v>
      </c>
      <c r="H11" s="9">
        <f>COUNTIF('GESTION DIRECTIVA'!H8:H27,"3")</f>
        <v>0</v>
      </c>
      <c r="I11" s="8" t="e">
        <f t="shared" ref="I11:I15" si="7">H11/SUM(D11,F11,H11,J11)</f>
        <v>#DIV/0!</v>
      </c>
      <c r="J11" s="9">
        <f>COUNTIF('GESTION DIRECTIVA'!H8:H27,"4")</f>
        <v>0</v>
      </c>
      <c r="K11" s="8" t="e">
        <f t="shared" ref="K11:K15" si="8">J11/SUM(D11,F11,H11,J11)</f>
        <v>#DIV/0!</v>
      </c>
      <c r="L11" s="15"/>
      <c r="M11" s="32" t="e">
        <f t="shared" si="4"/>
        <v>#DIV/0!</v>
      </c>
      <c r="N11" s="44"/>
      <c r="O11" s="44"/>
      <c r="P11" s="44"/>
      <c r="Q11" s="44"/>
      <c r="R11" s="44"/>
      <c r="S11" s="44"/>
      <c r="T11" s="46"/>
    </row>
    <row r="12" spans="1:22" ht="27" customHeight="1" x14ac:dyDescent="0.2">
      <c r="A12" s="44"/>
      <c r="B12" s="10"/>
      <c r="C12" s="18" t="s">
        <v>8</v>
      </c>
      <c r="D12" s="7">
        <f>COUNTIF('GESTION DIRECTIVA'!I8:I27,"1")</f>
        <v>0</v>
      </c>
      <c r="E12" s="8" t="e">
        <f t="shared" si="5"/>
        <v>#DIV/0!</v>
      </c>
      <c r="F12" s="9">
        <f>COUNTIF('GESTION DIRECTIVA'!I8:I27,"2")</f>
        <v>0</v>
      </c>
      <c r="G12" s="8" t="e">
        <f t="shared" si="6"/>
        <v>#DIV/0!</v>
      </c>
      <c r="H12" s="9">
        <f>COUNTIF('GESTION DIRECTIVA'!I8:I27,"3")</f>
        <v>0</v>
      </c>
      <c r="I12" s="8" t="e">
        <f t="shared" si="7"/>
        <v>#DIV/0!</v>
      </c>
      <c r="J12" s="9">
        <f>COUNTIF('GESTION DIRECTIVA'!I8:I27,"4")</f>
        <v>0</v>
      </c>
      <c r="K12" s="8" t="e">
        <f t="shared" si="8"/>
        <v>#DIV/0!</v>
      </c>
      <c r="L12" s="15"/>
      <c r="M12" s="32" t="e">
        <f t="shared" si="4"/>
        <v>#DIV/0!</v>
      </c>
      <c r="N12" s="44"/>
      <c r="O12" s="44"/>
      <c r="P12" s="44"/>
      <c r="Q12" s="44"/>
      <c r="R12" s="44"/>
      <c r="S12" s="44"/>
      <c r="T12" s="46"/>
    </row>
    <row r="13" spans="1:22" ht="27" customHeight="1" x14ac:dyDescent="0.2">
      <c r="A13" s="44"/>
      <c r="B13" s="10"/>
      <c r="C13" s="18" t="s">
        <v>9</v>
      </c>
      <c r="D13" s="7">
        <f>COUNTIF('GESTION DIRECTIVA'!J8:J27,"1")</f>
        <v>0</v>
      </c>
      <c r="E13" s="8" t="e">
        <f t="shared" si="5"/>
        <v>#DIV/0!</v>
      </c>
      <c r="F13" s="9">
        <f>COUNTIF('GESTION DIRECTIVA'!J8:J27,"2")</f>
        <v>0</v>
      </c>
      <c r="G13" s="8" t="e">
        <f t="shared" si="6"/>
        <v>#DIV/0!</v>
      </c>
      <c r="H13" s="9">
        <f>COUNTIF('GESTION DIRECTIVA'!J8:J27,"3")</f>
        <v>0</v>
      </c>
      <c r="I13" s="8" t="e">
        <f t="shared" si="7"/>
        <v>#DIV/0!</v>
      </c>
      <c r="J13" s="9">
        <f>COUNTIF('GESTION DIRECTIVA'!J8:J27,"4")</f>
        <v>0</v>
      </c>
      <c r="K13" s="8" t="e">
        <f t="shared" si="8"/>
        <v>#DIV/0!</v>
      </c>
      <c r="L13" s="15"/>
      <c r="M13" s="32" t="e">
        <f t="shared" si="4"/>
        <v>#DIV/0!</v>
      </c>
      <c r="N13" s="44"/>
      <c r="O13" s="44"/>
      <c r="P13" s="44"/>
      <c r="Q13" s="44"/>
      <c r="R13" s="44"/>
      <c r="S13" s="44"/>
      <c r="T13" s="46"/>
    </row>
    <row r="14" spans="1:22" ht="27" customHeight="1" x14ac:dyDescent="0.2">
      <c r="A14" s="44"/>
      <c r="B14" s="10"/>
      <c r="C14" s="18" t="s">
        <v>10</v>
      </c>
      <c r="D14" s="7">
        <f>COUNTIF('GESTION DIRECTIVA'!K8:K27,"1")</f>
        <v>0</v>
      </c>
      <c r="E14" s="8" t="e">
        <f t="shared" si="5"/>
        <v>#DIV/0!</v>
      </c>
      <c r="F14" s="9">
        <f>COUNTIF('GESTION DIRECTIVA'!K8:K27,"2")</f>
        <v>0</v>
      </c>
      <c r="G14" s="8" t="e">
        <f t="shared" si="6"/>
        <v>#DIV/0!</v>
      </c>
      <c r="H14" s="9">
        <f>COUNTIF('GESTION DIRECTIVA'!K8:K27,"3")</f>
        <v>0</v>
      </c>
      <c r="I14" s="8" t="e">
        <f t="shared" si="7"/>
        <v>#DIV/0!</v>
      </c>
      <c r="J14" s="9">
        <f>COUNTIF('GESTION DIRECTIVA'!K8:K27,"4")</f>
        <v>0</v>
      </c>
      <c r="K14" s="8" t="e">
        <f t="shared" si="8"/>
        <v>#DIV/0!</v>
      </c>
      <c r="L14" s="15"/>
      <c r="M14" s="32" t="e">
        <f t="shared" si="4"/>
        <v>#DIV/0!</v>
      </c>
      <c r="N14" s="44"/>
      <c r="O14" s="44"/>
      <c r="P14" s="44"/>
      <c r="Q14" s="44"/>
      <c r="R14" s="44"/>
      <c r="S14" s="44"/>
      <c r="T14" s="46"/>
    </row>
    <row r="15" spans="1:22" ht="27" customHeight="1" thickBot="1" x14ac:dyDescent="0.25">
      <c r="A15" s="44"/>
      <c r="B15" s="10"/>
      <c r="C15" s="18" t="s">
        <v>11</v>
      </c>
      <c r="D15" s="7">
        <f>COUNTIF('GESTION DIRECTIVA'!L8:L27,"1")</f>
        <v>0</v>
      </c>
      <c r="E15" s="8" t="e">
        <f t="shared" si="5"/>
        <v>#DIV/0!</v>
      </c>
      <c r="F15" s="9">
        <f>COUNTIF('GESTION DIRECTIVA'!L8:L27,"2")</f>
        <v>0</v>
      </c>
      <c r="G15" s="8" t="e">
        <f t="shared" si="6"/>
        <v>#DIV/0!</v>
      </c>
      <c r="H15" s="9">
        <f>COUNTIF('GESTION DIRECTIVA'!L8:L27,"3")</f>
        <v>0</v>
      </c>
      <c r="I15" s="8" t="e">
        <f t="shared" si="7"/>
        <v>#DIV/0!</v>
      </c>
      <c r="J15" s="9">
        <f>COUNTIF('GESTION DIRECTIVA'!L8:L27,"4")</f>
        <v>0</v>
      </c>
      <c r="K15" s="8" t="e">
        <f t="shared" si="8"/>
        <v>#DIV/0!</v>
      </c>
      <c r="L15" s="15"/>
      <c r="M15" s="32" t="e">
        <f t="shared" si="4"/>
        <v>#DIV/0!</v>
      </c>
      <c r="N15" s="44"/>
      <c r="O15" s="44"/>
      <c r="P15" s="44"/>
      <c r="Q15" s="44"/>
      <c r="R15" s="44"/>
      <c r="S15" s="44"/>
      <c r="T15" s="46"/>
    </row>
    <row r="16" spans="1:22" ht="19.899999999999999" customHeight="1" thickTop="1" thickBot="1" x14ac:dyDescent="0.25">
      <c r="A16" s="44"/>
      <c r="B16" s="171" t="s">
        <v>118</v>
      </c>
      <c r="C16" s="172"/>
      <c r="D16" s="40">
        <f>SUM(D12:D15)</f>
        <v>0</v>
      </c>
      <c r="E16" s="41" t="e">
        <f>D16/SUM(D16,F16,H16,J16)</f>
        <v>#DIV/0!</v>
      </c>
      <c r="F16" s="42">
        <f>SUM(F11:F15)</f>
        <v>0</v>
      </c>
      <c r="G16" s="41" t="e">
        <f>F16/SUM(D16,F16,H16,J16)</f>
        <v>#DIV/0!</v>
      </c>
      <c r="H16" s="42">
        <f>SUM(H11:H15)</f>
        <v>0</v>
      </c>
      <c r="I16" s="41" t="e">
        <f>H16/SUM(D16,F16,H16,J16)</f>
        <v>#DIV/0!</v>
      </c>
      <c r="J16" s="42">
        <f>SUM(J11:J15)</f>
        <v>0</v>
      </c>
      <c r="K16" s="41" t="e">
        <f>J16/SUM(D16,F16,H16,J16)</f>
        <v>#DIV/0!</v>
      </c>
      <c r="L16" s="28"/>
      <c r="M16" s="39" t="e">
        <f t="shared" si="4"/>
        <v>#DIV/0!</v>
      </c>
      <c r="N16" s="44"/>
      <c r="O16" s="44"/>
      <c r="P16" s="44"/>
      <c r="Q16" s="44"/>
      <c r="R16" s="44"/>
      <c r="S16" s="44"/>
      <c r="T16" s="46"/>
    </row>
    <row r="17" spans="1:20" ht="3.6" customHeight="1" thickTop="1" x14ac:dyDescent="0.2">
      <c r="A17" s="44"/>
      <c r="L17" s="29"/>
      <c r="M17" s="27"/>
      <c r="N17" s="44"/>
      <c r="O17" s="44"/>
      <c r="P17" s="44"/>
      <c r="Q17" s="44"/>
      <c r="R17" s="44"/>
      <c r="S17" s="44"/>
      <c r="T17" s="46"/>
    </row>
    <row r="18" spans="1:20" ht="27" customHeight="1" x14ac:dyDescent="0.2">
      <c r="A18" s="44"/>
      <c r="B18" s="6"/>
      <c r="C18" s="18" t="s">
        <v>12</v>
      </c>
      <c r="D18" s="7">
        <f>COUNTIF('GESTION DIRECTIVA'!M8:M27,"1")</f>
        <v>0</v>
      </c>
      <c r="E18" s="8" t="e">
        <f t="shared" ref="E18:E25" si="9">D18/SUM(D18,F18,H18,J18)</f>
        <v>#DIV/0!</v>
      </c>
      <c r="F18" s="9">
        <f>COUNTIF('GESTION DIRECTIVA'!M8:M27,"2")</f>
        <v>0</v>
      </c>
      <c r="G18" s="8" t="e">
        <f t="shared" ref="G18:G25" si="10">F18/SUM(D18,F18,H18,J18)</f>
        <v>#DIV/0!</v>
      </c>
      <c r="H18" s="9">
        <f>COUNTIF('GESTION DIRECTIVA'!M8:M27,"3")</f>
        <v>0</v>
      </c>
      <c r="I18" s="8" t="e">
        <f t="shared" ref="I18:I25" si="11">H18/SUM(D18,F18,H18,J18)</f>
        <v>#DIV/0!</v>
      </c>
      <c r="J18" s="9">
        <f>COUNTIF('GESTION DIRECTIVA'!M8:M27,"4")</f>
        <v>0</v>
      </c>
      <c r="K18" s="8" t="e">
        <f t="shared" ref="K18:K25" si="12">J18/SUM(D18,F18,H18,J18)</f>
        <v>#DIV/0!</v>
      </c>
      <c r="L18" s="15"/>
      <c r="M18" s="32" t="e">
        <f t="shared" si="4"/>
        <v>#DIV/0!</v>
      </c>
      <c r="N18" s="44"/>
      <c r="O18" s="44"/>
      <c r="P18" s="44"/>
      <c r="Q18" s="44"/>
      <c r="R18" s="44"/>
      <c r="S18" s="44"/>
      <c r="T18" s="46"/>
    </row>
    <row r="19" spans="1:20" ht="27" customHeight="1" x14ac:dyDescent="0.2">
      <c r="A19" s="44"/>
      <c r="B19" s="10"/>
      <c r="C19" s="19" t="s">
        <v>13</v>
      </c>
      <c r="D19" s="7">
        <f>COUNTIF('GESTION DIRECTIVA'!N8:N27,"1")</f>
        <v>0</v>
      </c>
      <c r="E19" s="8" t="e">
        <f t="shared" si="9"/>
        <v>#DIV/0!</v>
      </c>
      <c r="F19" s="9">
        <f>COUNTIF('GESTION DIRECTIVA'!N8:N27,"2")</f>
        <v>0</v>
      </c>
      <c r="G19" s="8" t="e">
        <f t="shared" si="10"/>
        <v>#DIV/0!</v>
      </c>
      <c r="H19" s="9">
        <f>COUNTIF('GESTION DIRECTIVA'!N8:N27,"3")</f>
        <v>0</v>
      </c>
      <c r="I19" s="8" t="e">
        <f t="shared" si="11"/>
        <v>#DIV/0!</v>
      </c>
      <c r="J19" s="9">
        <f>COUNTIF('GESTION DIRECTIVA'!N8:N27,"4")</f>
        <v>0</v>
      </c>
      <c r="K19" s="8" t="e">
        <f t="shared" si="12"/>
        <v>#DIV/0!</v>
      </c>
      <c r="L19" s="15"/>
      <c r="M19" s="32" t="e">
        <f t="shared" si="4"/>
        <v>#DIV/0!</v>
      </c>
      <c r="N19" s="44"/>
      <c r="O19" s="44"/>
      <c r="P19" s="44"/>
      <c r="Q19" s="44"/>
      <c r="R19" s="44"/>
      <c r="S19" s="44"/>
      <c r="T19" s="46"/>
    </row>
    <row r="20" spans="1:20" ht="27" customHeight="1" x14ac:dyDescent="0.2">
      <c r="A20" s="44"/>
      <c r="B20" s="10"/>
      <c r="C20" s="18" t="s">
        <v>14</v>
      </c>
      <c r="D20" s="7">
        <f>COUNTIF('GESTION DIRECTIVA'!O8:O27,"1")</f>
        <v>0</v>
      </c>
      <c r="E20" s="8" t="e">
        <f t="shared" si="9"/>
        <v>#DIV/0!</v>
      </c>
      <c r="F20" s="9">
        <f>COUNTIF('GESTION DIRECTIVA'!O8:O27,"2")</f>
        <v>0</v>
      </c>
      <c r="G20" s="8" t="e">
        <f t="shared" si="10"/>
        <v>#DIV/0!</v>
      </c>
      <c r="H20" s="9">
        <f>COUNTIF('GESTION DIRECTIVA'!O8:O27,"3")</f>
        <v>0</v>
      </c>
      <c r="I20" s="8" t="e">
        <f t="shared" si="11"/>
        <v>#DIV/0!</v>
      </c>
      <c r="J20" s="9">
        <f>COUNTIF('GESTION DIRECTIVA'!O8:O27,"4")</f>
        <v>0</v>
      </c>
      <c r="K20" s="8" t="e">
        <f t="shared" si="12"/>
        <v>#DIV/0!</v>
      </c>
      <c r="L20" s="15"/>
      <c r="M20" s="32" t="e">
        <f t="shared" si="4"/>
        <v>#DIV/0!</v>
      </c>
      <c r="N20" s="44"/>
      <c r="O20" s="44"/>
      <c r="P20" s="44"/>
      <c r="Q20" s="44"/>
      <c r="R20" s="44"/>
      <c r="S20" s="44"/>
      <c r="T20" s="46"/>
    </row>
    <row r="21" spans="1:20" ht="27" customHeight="1" x14ac:dyDescent="0.2">
      <c r="A21" s="44"/>
      <c r="B21" s="10"/>
      <c r="C21" s="18" t="s">
        <v>15</v>
      </c>
      <c r="D21" s="7">
        <f>COUNTIF('GESTION DIRECTIVA'!P8:P27,"1")</f>
        <v>0</v>
      </c>
      <c r="E21" s="8" t="e">
        <f t="shared" si="9"/>
        <v>#DIV/0!</v>
      </c>
      <c r="F21" s="9">
        <f>COUNTIF('GESTION DIRECTIVA'!P8:P27,"2")</f>
        <v>0</v>
      </c>
      <c r="G21" s="8" t="e">
        <f t="shared" si="10"/>
        <v>#DIV/0!</v>
      </c>
      <c r="H21" s="9">
        <f>COUNTIF('GESTION DIRECTIVA'!P8:P27,"3")</f>
        <v>0</v>
      </c>
      <c r="I21" s="8" t="e">
        <f t="shared" si="11"/>
        <v>#DIV/0!</v>
      </c>
      <c r="J21" s="9">
        <f>COUNTIF('GESTION DIRECTIVA'!P8:P27,"4")</f>
        <v>0</v>
      </c>
      <c r="K21" s="8" t="e">
        <f t="shared" si="12"/>
        <v>#DIV/0!</v>
      </c>
      <c r="L21" s="15"/>
      <c r="M21" s="32" t="e">
        <f t="shared" si="4"/>
        <v>#DIV/0!</v>
      </c>
      <c r="N21" s="44"/>
      <c r="O21" s="44"/>
      <c r="P21" s="44"/>
      <c r="Q21" s="44"/>
      <c r="R21" s="44"/>
      <c r="S21" s="44"/>
      <c r="T21" s="46"/>
    </row>
    <row r="22" spans="1:20" ht="27" customHeight="1" x14ac:dyDescent="0.2">
      <c r="A22" s="44"/>
      <c r="B22" s="10"/>
      <c r="C22" s="18" t="s">
        <v>120</v>
      </c>
      <c r="D22" s="7">
        <f>COUNTIF('GESTION DIRECTIVA'!Q8:Q27,"1")</f>
        <v>0</v>
      </c>
      <c r="E22" s="8" t="e">
        <f t="shared" si="9"/>
        <v>#DIV/0!</v>
      </c>
      <c r="F22" s="9">
        <f>COUNTIF('GESTION DIRECTIVA'!Q8:Q27,"2")</f>
        <v>0</v>
      </c>
      <c r="G22" s="8" t="e">
        <f t="shared" si="10"/>
        <v>#DIV/0!</v>
      </c>
      <c r="H22" s="9">
        <f>COUNTIF('GESTION DIRECTIVA'!Q8:Q27,"3")</f>
        <v>0</v>
      </c>
      <c r="I22" s="8" t="e">
        <f t="shared" si="11"/>
        <v>#DIV/0!</v>
      </c>
      <c r="J22" s="9">
        <f>COUNTIF('GESTION DIRECTIVA'!Q8:Q27,"4")</f>
        <v>0</v>
      </c>
      <c r="K22" s="8" t="e">
        <f t="shared" si="12"/>
        <v>#DIV/0!</v>
      </c>
      <c r="L22" s="15"/>
      <c r="M22" s="32" t="e">
        <f t="shared" si="4"/>
        <v>#DIV/0!</v>
      </c>
      <c r="N22" s="44"/>
      <c r="O22" s="44"/>
      <c r="P22" s="44"/>
      <c r="Q22" s="44"/>
      <c r="R22" s="44"/>
      <c r="S22" s="44"/>
      <c r="T22" s="46"/>
    </row>
    <row r="23" spans="1:20" ht="27" customHeight="1" x14ac:dyDescent="0.2">
      <c r="A23" s="44"/>
      <c r="B23" s="10"/>
      <c r="C23" s="18" t="s">
        <v>16</v>
      </c>
      <c r="D23" s="7">
        <f>COUNTIF('GESTION DIRECTIVA'!R8:R27,"1")</f>
        <v>0</v>
      </c>
      <c r="E23" s="8" t="e">
        <f t="shared" si="9"/>
        <v>#DIV/0!</v>
      </c>
      <c r="F23" s="9">
        <f>COUNTIF('GESTION DIRECTIVA'!R8:R27,"2")</f>
        <v>0</v>
      </c>
      <c r="G23" s="8" t="e">
        <f t="shared" si="10"/>
        <v>#DIV/0!</v>
      </c>
      <c r="H23" s="9">
        <f>COUNTIF('GESTION DIRECTIVA'!R8:R27,"3")</f>
        <v>0</v>
      </c>
      <c r="I23" s="8" t="e">
        <f t="shared" si="11"/>
        <v>#DIV/0!</v>
      </c>
      <c r="J23" s="9">
        <f>COUNTIF('GESTION DIRECTIVA'!R8:R27,"4")</f>
        <v>0</v>
      </c>
      <c r="K23" s="8" t="e">
        <f t="shared" si="12"/>
        <v>#DIV/0!</v>
      </c>
      <c r="L23" s="15"/>
      <c r="M23" s="32" t="e">
        <f t="shared" si="4"/>
        <v>#DIV/0!</v>
      </c>
      <c r="N23" s="44"/>
      <c r="O23" s="44"/>
      <c r="P23" s="44"/>
      <c r="Q23" s="44"/>
      <c r="R23" s="44"/>
      <c r="S23" s="44"/>
      <c r="T23" s="46"/>
    </row>
    <row r="24" spans="1:20" ht="27" customHeight="1" x14ac:dyDescent="0.2">
      <c r="A24" s="44"/>
      <c r="B24" s="10"/>
      <c r="C24" s="18" t="s">
        <v>17</v>
      </c>
      <c r="D24" s="7">
        <f>COUNTIF('GESTION DIRECTIVA'!S8:S27,"1")</f>
        <v>0</v>
      </c>
      <c r="E24" s="8" t="e">
        <f t="shared" si="9"/>
        <v>#DIV/0!</v>
      </c>
      <c r="F24" s="9">
        <f>COUNTIF('GESTION DIRECTIVA'!S8:S27,"2")</f>
        <v>0</v>
      </c>
      <c r="G24" s="8" t="e">
        <f t="shared" si="10"/>
        <v>#DIV/0!</v>
      </c>
      <c r="H24" s="9">
        <f>COUNTIF('GESTION DIRECTIVA'!S8:S27,"3")</f>
        <v>0</v>
      </c>
      <c r="I24" s="8" t="e">
        <f t="shared" si="11"/>
        <v>#DIV/0!</v>
      </c>
      <c r="J24" s="9">
        <f>COUNTIF('GESTION DIRECTIVA'!S8:S27,"4")</f>
        <v>0</v>
      </c>
      <c r="K24" s="8" t="e">
        <f t="shared" si="12"/>
        <v>#DIV/0!</v>
      </c>
      <c r="L24" s="15"/>
      <c r="M24" s="32" t="e">
        <f t="shared" si="4"/>
        <v>#DIV/0!</v>
      </c>
      <c r="N24" s="44"/>
      <c r="O24" s="44"/>
      <c r="P24" s="44"/>
      <c r="Q24" s="44"/>
      <c r="R24" s="44"/>
      <c r="S24" s="44"/>
      <c r="T24" s="46"/>
    </row>
    <row r="25" spans="1:20" ht="27" customHeight="1" thickBot="1" x14ac:dyDescent="0.25">
      <c r="A25" s="44"/>
      <c r="B25" s="10"/>
      <c r="C25" s="18" t="s">
        <v>18</v>
      </c>
      <c r="D25" s="7">
        <f>COUNTIF('GESTION DIRECTIVA'!T8:T27,"1")</f>
        <v>0</v>
      </c>
      <c r="E25" s="8" t="e">
        <f t="shared" si="9"/>
        <v>#DIV/0!</v>
      </c>
      <c r="F25" s="9">
        <f>COUNTIF('GESTION DIRECTIVA'!T8:T27,"2")</f>
        <v>0</v>
      </c>
      <c r="G25" s="8" t="e">
        <f t="shared" si="10"/>
        <v>#DIV/0!</v>
      </c>
      <c r="H25" s="9">
        <f>COUNTIF('GESTION DIRECTIVA'!T8:T27,"3")</f>
        <v>0</v>
      </c>
      <c r="I25" s="8" t="e">
        <f t="shared" si="11"/>
        <v>#DIV/0!</v>
      </c>
      <c r="J25" s="9">
        <f>COUNTIF('GESTION DIRECTIVA'!T8:T27,"4")</f>
        <v>0</v>
      </c>
      <c r="K25" s="8" t="e">
        <f t="shared" si="12"/>
        <v>#DIV/0!</v>
      </c>
      <c r="L25" s="15"/>
      <c r="M25" s="32" t="e">
        <f t="shared" si="4"/>
        <v>#DIV/0!</v>
      </c>
      <c r="N25" s="44"/>
      <c r="O25" s="44"/>
      <c r="P25" s="44"/>
      <c r="Q25" s="44"/>
      <c r="R25" s="44"/>
      <c r="S25" s="44"/>
      <c r="T25" s="46"/>
    </row>
    <row r="26" spans="1:20" s="11" customFormat="1" ht="19.149999999999999" customHeight="1" thickTop="1" thickBot="1" x14ac:dyDescent="0.3">
      <c r="A26" s="47"/>
      <c r="B26" s="171" t="s">
        <v>38</v>
      </c>
      <c r="C26" s="172"/>
      <c r="D26" s="40">
        <f>SUM(D18:D25)</f>
        <v>0</v>
      </c>
      <c r="E26" s="41" t="e">
        <f>D26/SUM(D26,F26,H26,J26)</f>
        <v>#DIV/0!</v>
      </c>
      <c r="F26" s="42">
        <f>SUM(F18:F25)</f>
        <v>0</v>
      </c>
      <c r="G26" s="41" t="e">
        <f>F26/SUM(D26,F26,H26,J26)</f>
        <v>#DIV/0!</v>
      </c>
      <c r="H26" s="42">
        <f>SUM(H18:H25)</f>
        <v>0</v>
      </c>
      <c r="I26" s="41" t="e">
        <f>H26/SUM(D26,F26,H26,J26)</f>
        <v>#DIV/0!</v>
      </c>
      <c r="J26" s="42">
        <f>SUM(J18:J25)</f>
        <v>0</v>
      </c>
      <c r="K26" s="41" t="e">
        <f>J26/SUM(D26,F26,H26,J26)</f>
        <v>#DIV/0!</v>
      </c>
      <c r="L26" s="28"/>
      <c r="M26" s="39" t="e">
        <f t="shared" si="4"/>
        <v>#DIV/0!</v>
      </c>
      <c r="N26" s="47"/>
      <c r="O26" s="47"/>
      <c r="P26" s="47"/>
      <c r="Q26" s="47"/>
      <c r="R26" s="47"/>
      <c r="S26" s="47"/>
      <c r="T26" s="48"/>
    </row>
    <row r="27" spans="1:20" s="13" customFormat="1" ht="3.6" customHeight="1" thickTop="1" x14ac:dyDescent="0.2">
      <c r="A27" s="44"/>
      <c r="B27" s="12"/>
      <c r="C27" s="12"/>
      <c r="D27" s="14"/>
      <c r="E27" s="15"/>
      <c r="F27" s="16"/>
      <c r="G27" s="15"/>
      <c r="H27" s="16"/>
      <c r="I27" s="15"/>
      <c r="J27" s="16"/>
      <c r="K27" s="15"/>
      <c r="L27" s="15"/>
      <c r="M27" s="27"/>
      <c r="N27" s="44"/>
      <c r="O27" s="44"/>
      <c r="P27" s="44"/>
      <c r="Q27" s="44"/>
      <c r="R27" s="44"/>
      <c r="S27" s="44"/>
      <c r="T27" s="46"/>
    </row>
    <row r="28" spans="1:20" ht="27" customHeight="1" x14ac:dyDescent="0.2">
      <c r="A28" s="44"/>
      <c r="B28" s="6"/>
      <c r="C28" s="18" t="s">
        <v>19</v>
      </c>
      <c r="D28" s="7">
        <f>COUNTIF('GESTION DIRECTIVA'!U8:U27,"1")</f>
        <v>0</v>
      </c>
      <c r="E28" s="8" t="e">
        <f t="shared" ref="E28:E32" si="13">D28/SUM(D28,F28,H28,J28)</f>
        <v>#DIV/0!</v>
      </c>
      <c r="F28" s="9">
        <f>COUNTIF('GESTION DIRECTIVA'!U8:U27,"2")</f>
        <v>0</v>
      </c>
      <c r="G28" s="8" t="e">
        <f t="shared" ref="G28:G32" si="14">F28/SUM(D28,F28,H28,J28)</f>
        <v>#DIV/0!</v>
      </c>
      <c r="H28" s="9">
        <f>COUNTIF('GESTION DIRECTIVA'!U8:U27,"3")</f>
        <v>0</v>
      </c>
      <c r="I28" s="8" t="e">
        <f>H28/SUM(D28,F28,H28,J28)</f>
        <v>#DIV/0!</v>
      </c>
      <c r="J28" s="9">
        <f>COUNTIF('GESTION DIRECTIVA'!U8:U27,"4")</f>
        <v>0</v>
      </c>
      <c r="K28" s="8" t="e">
        <f>J28/SUM(D28,F28,H28,J28)</f>
        <v>#DIV/0!</v>
      </c>
      <c r="L28" s="15"/>
      <c r="M28" s="32" t="e">
        <f t="shared" si="4"/>
        <v>#DIV/0!</v>
      </c>
      <c r="N28" s="44"/>
      <c r="O28" s="44"/>
      <c r="P28" s="44"/>
      <c r="Q28" s="44"/>
      <c r="R28" s="44"/>
      <c r="S28" s="44"/>
      <c r="T28" s="46"/>
    </row>
    <row r="29" spans="1:20" ht="27" customHeight="1" x14ac:dyDescent="0.2">
      <c r="A29" s="44"/>
      <c r="B29" s="10"/>
      <c r="C29" s="18" t="s">
        <v>20</v>
      </c>
      <c r="D29" s="7">
        <f>COUNTIF('GESTION DIRECTIVA'!V8:V27,"1")</f>
        <v>0</v>
      </c>
      <c r="E29" s="8" t="e">
        <f t="shared" si="13"/>
        <v>#DIV/0!</v>
      </c>
      <c r="F29" s="9">
        <f>COUNTIF('GESTION DIRECTIVA'!V8:V27,"2")</f>
        <v>0</v>
      </c>
      <c r="G29" s="8" t="e">
        <f t="shared" si="14"/>
        <v>#DIV/0!</v>
      </c>
      <c r="H29" s="9">
        <f>COUNTIF('GESTION DIRECTIVA'!V8:V27,"3")</f>
        <v>0</v>
      </c>
      <c r="I29" s="8" t="e">
        <f>H29/SUM(D29,F29,H29,J29)</f>
        <v>#DIV/0!</v>
      </c>
      <c r="J29" s="9">
        <f>COUNTIF('GESTION DIRECTIVA'!V8:V27,"4")</f>
        <v>0</v>
      </c>
      <c r="K29" s="8" t="e">
        <f>J29/SUM(D29,F29,H29,J29)</f>
        <v>#DIV/0!</v>
      </c>
      <c r="L29" s="15"/>
      <c r="M29" s="32" t="e">
        <f t="shared" si="4"/>
        <v>#DIV/0!</v>
      </c>
      <c r="N29" s="44"/>
      <c r="O29" s="44"/>
      <c r="P29" s="44"/>
      <c r="Q29" s="44"/>
      <c r="R29" s="44"/>
      <c r="S29" s="44"/>
      <c r="T29" s="46"/>
    </row>
    <row r="30" spans="1:20" ht="27" customHeight="1" x14ac:dyDescent="0.2">
      <c r="A30" s="44"/>
      <c r="B30" s="10"/>
      <c r="C30" s="18" t="s">
        <v>21</v>
      </c>
      <c r="D30" s="7">
        <f>COUNTIF('GESTION DIRECTIVA'!W8:W27,"1")</f>
        <v>0</v>
      </c>
      <c r="E30" s="8" t="e">
        <f t="shared" si="13"/>
        <v>#DIV/0!</v>
      </c>
      <c r="F30" s="9">
        <f>COUNTIF('GESTION DIRECTIVA'!W8:W27,"2")</f>
        <v>0</v>
      </c>
      <c r="G30" s="8" t="e">
        <f t="shared" si="14"/>
        <v>#DIV/0!</v>
      </c>
      <c r="H30" s="9">
        <f>COUNTIF('GESTION DIRECTIVA'!W8:W27,"3")</f>
        <v>0</v>
      </c>
      <c r="I30" s="8" t="e">
        <f>H30/SUM(D30,F30,H30,J30)</f>
        <v>#DIV/0!</v>
      </c>
      <c r="J30" s="9">
        <f>COUNTIF('GESTION DIRECTIVA'!W8:W27,"4")</f>
        <v>0</v>
      </c>
      <c r="K30" s="8" t="e">
        <f>J30/SUM(D30,F30,H30,J30)</f>
        <v>#DIV/0!</v>
      </c>
      <c r="L30" s="15"/>
      <c r="M30" s="32" t="e">
        <f t="shared" si="4"/>
        <v>#DIV/0!</v>
      </c>
      <c r="N30" s="44"/>
      <c r="O30" s="44"/>
      <c r="P30" s="44"/>
      <c r="Q30" s="44"/>
      <c r="R30" s="44"/>
      <c r="S30" s="44"/>
      <c r="T30" s="46"/>
    </row>
    <row r="31" spans="1:20" ht="26.45" customHeight="1" thickBot="1" x14ac:dyDescent="0.25">
      <c r="A31" s="44"/>
      <c r="B31" s="10"/>
      <c r="C31" s="18" t="s">
        <v>22</v>
      </c>
      <c r="D31" s="7">
        <f>COUNTIF('GESTION DIRECTIVA'!X8:X27,"1")</f>
        <v>0</v>
      </c>
      <c r="E31" s="8" t="e">
        <f t="shared" si="13"/>
        <v>#DIV/0!</v>
      </c>
      <c r="F31" s="9">
        <f>COUNTIF('GESTION DIRECTIVA'!X8:X27,"2")</f>
        <v>0</v>
      </c>
      <c r="G31" s="8" t="e">
        <f t="shared" si="14"/>
        <v>#DIV/0!</v>
      </c>
      <c r="H31" s="9">
        <f>COUNTIF('GESTION DIRECTIVA'!X8:X27,"3")</f>
        <v>0</v>
      </c>
      <c r="I31" s="8" t="e">
        <f t="shared" ref="I31:I32" si="15">H31/SUM(D31,F31,H31,J31)</f>
        <v>#DIV/0!</v>
      </c>
      <c r="J31" s="9">
        <f>COUNTIF('GESTION DIRECTIVA'!Y8:Y27,"4")</f>
        <v>0</v>
      </c>
      <c r="K31" s="8" t="e">
        <f>J31/SUM(D31,F31,H31,J31)</f>
        <v>#DIV/0!</v>
      </c>
      <c r="L31" s="15"/>
      <c r="M31" s="32" t="e">
        <f t="shared" si="4"/>
        <v>#DIV/0!</v>
      </c>
      <c r="N31" s="44"/>
      <c r="O31" s="44"/>
      <c r="P31" s="44"/>
      <c r="Q31" s="44"/>
      <c r="R31" s="44"/>
      <c r="S31" s="44"/>
      <c r="T31" s="46"/>
    </row>
    <row r="32" spans="1:20" ht="20.45" customHeight="1" thickTop="1" thickBot="1" x14ac:dyDescent="0.25">
      <c r="A32" s="44"/>
      <c r="B32" s="171" t="s">
        <v>39</v>
      </c>
      <c r="C32" s="172"/>
      <c r="D32" s="40">
        <f>SUM(D28:D31)</f>
        <v>0</v>
      </c>
      <c r="E32" s="43" t="e">
        <f t="shared" si="13"/>
        <v>#DIV/0!</v>
      </c>
      <c r="F32" s="40">
        <f>SUM(F28:F31)</f>
        <v>0</v>
      </c>
      <c r="G32" s="43" t="e">
        <f t="shared" si="14"/>
        <v>#DIV/0!</v>
      </c>
      <c r="H32" s="40">
        <f>SUM(H28:H31)</f>
        <v>0</v>
      </c>
      <c r="I32" s="43" t="e">
        <f t="shared" si="15"/>
        <v>#DIV/0!</v>
      </c>
      <c r="J32" s="40">
        <f>SUM(J28:J31)</f>
        <v>0</v>
      </c>
      <c r="K32" s="41" t="e">
        <f>J32/COUNTIF('GESTION DIRECTIVA'!#REF!,"&lt;&gt;0")</f>
        <v>#REF!</v>
      </c>
      <c r="L32" s="28"/>
      <c r="M32" s="39" t="e">
        <f t="shared" si="4"/>
        <v>#DIV/0!</v>
      </c>
      <c r="N32" s="44"/>
      <c r="O32" s="44"/>
      <c r="P32" s="44"/>
      <c r="Q32" s="44"/>
      <c r="R32" s="44"/>
      <c r="S32" s="44"/>
      <c r="T32" s="46"/>
    </row>
    <row r="33" spans="1:20" ht="3.6" customHeight="1" thickTop="1" x14ac:dyDescent="0.2">
      <c r="A33" s="44"/>
      <c r="L33" s="29"/>
      <c r="M33" s="27"/>
      <c r="N33" s="44"/>
      <c r="O33" s="44"/>
      <c r="P33" s="44"/>
      <c r="Q33" s="44"/>
      <c r="R33" s="44"/>
      <c r="S33" s="44"/>
      <c r="T33" s="46"/>
    </row>
    <row r="34" spans="1:20" ht="27" customHeight="1" x14ac:dyDescent="0.2">
      <c r="A34" s="44"/>
      <c r="B34" s="6"/>
      <c r="C34" s="18" t="s">
        <v>23</v>
      </c>
      <c r="D34" s="7">
        <f>COUNTIF('GESTION DIRECTIVA'!Y8:Y27,"1")</f>
        <v>0</v>
      </c>
      <c r="E34" s="8" t="e">
        <f>D34/SUM(D34,F34,H34,J34)</f>
        <v>#DIV/0!</v>
      </c>
      <c r="F34" s="9">
        <f>COUNTIF('GESTION DIRECTIVA'!Y8:Y27,"2")</f>
        <v>0</v>
      </c>
      <c r="G34" s="8" t="e">
        <f t="shared" ref="G34:G42" si="16">F34/SUM(D34,F34,H34,J34)</f>
        <v>#DIV/0!</v>
      </c>
      <c r="H34" s="9">
        <f>COUNTIF('GESTION DIRECTIVA'!Y8:Y27,"3")</f>
        <v>0</v>
      </c>
      <c r="I34" s="8" t="e">
        <f>H34/SUM(D34,F34,H34,J34)</f>
        <v>#DIV/0!</v>
      </c>
      <c r="J34" s="9">
        <f>COUNTIF('GESTION DIRECTIVA'!Y8:Y27,"4")</f>
        <v>0</v>
      </c>
      <c r="K34" s="8" t="e">
        <f>J34/SUM(D34,F34,H34,J34)</f>
        <v>#DIV/0!</v>
      </c>
      <c r="L34" s="15"/>
      <c r="M34" s="32" t="e">
        <f t="shared" si="4"/>
        <v>#DIV/0!</v>
      </c>
      <c r="N34" s="44"/>
      <c r="O34" s="44"/>
      <c r="P34" s="44"/>
      <c r="Q34" s="44"/>
      <c r="R34" s="44"/>
      <c r="S34" s="44"/>
      <c r="T34" s="46"/>
    </row>
    <row r="35" spans="1:20" ht="27" customHeight="1" x14ac:dyDescent="0.2">
      <c r="A35" s="44"/>
      <c r="B35" s="10"/>
      <c r="C35" s="18" t="s">
        <v>121</v>
      </c>
      <c r="D35" s="7">
        <f>COUNTIF('GESTION DIRECTIVA'!Z8:Z27,"1")</f>
        <v>0</v>
      </c>
      <c r="E35" s="8" t="e">
        <f t="shared" ref="E35:E42" si="17">D35/SUM(D35,F35,H35,J35)</f>
        <v>#DIV/0!</v>
      </c>
      <c r="F35" s="9">
        <f>COUNTIF('GESTION DIRECTIVA'!Z8:Z27,"2")</f>
        <v>0</v>
      </c>
      <c r="G35" s="8" t="e">
        <f t="shared" si="16"/>
        <v>#DIV/0!</v>
      </c>
      <c r="H35" s="9">
        <f>COUNTIF('GESTION DIRECTIVA'!Z8:Z27,"3")</f>
        <v>0</v>
      </c>
      <c r="I35" s="8" t="e">
        <f t="shared" ref="I35:I43" si="18">H35/SUM(D35,F35,H35,J35)</f>
        <v>#DIV/0!</v>
      </c>
      <c r="J35" s="9">
        <f>COUNTIF('GESTION DIRECTIVA'!Z8:Z27,"4")</f>
        <v>0</v>
      </c>
      <c r="K35" s="8" t="e">
        <f t="shared" ref="K35:K43" si="19">J35/SUM(D35,F35,H35,J35)</f>
        <v>#DIV/0!</v>
      </c>
      <c r="L35" s="15"/>
      <c r="M35" s="32" t="e">
        <f t="shared" si="4"/>
        <v>#DIV/0!</v>
      </c>
      <c r="N35" s="44"/>
      <c r="O35" s="44"/>
      <c r="P35" s="44"/>
      <c r="Q35" s="44"/>
      <c r="R35" s="44"/>
      <c r="S35" s="44"/>
      <c r="T35" s="46"/>
    </row>
    <row r="36" spans="1:20" ht="27" customHeight="1" x14ac:dyDescent="0.2">
      <c r="A36" s="44"/>
      <c r="B36" s="10"/>
      <c r="C36" s="18" t="s">
        <v>122</v>
      </c>
      <c r="D36" s="7">
        <f>COUNTIF('GESTION DIRECTIVA'!AA8:AA27,"1")</f>
        <v>0</v>
      </c>
      <c r="E36" s="8" t="e">
        <f t="shared" si="17"/>
        <v>#DIV/0!</v>
      </c>
      <c r="F36" s="9">
        <f>COUNTIF('GESTION DIRECTIVA'!AA8:AA27,"2")</f>
        <v>0</v>
      </c>
      <c r="G36" s="8" t="e">
        <f t="shared" si="16"/>
        <v>#DIV/0!</v>
      </c>
      <c r="H36" s="9">
        <f>COUNTIF('GESTION DIRECTIVA'!AA8:AA27,"3")</f>
        <v>0</v>
      </c>
      <c r="I36" s="8" t="e">
        <f t="shared" si="18"/>
        <v>#DIV/0!</v>
      </c>
      <c r="J36" s="9">
        <f>COUNTIF('GESTION DIRECTIVA'!AA8:AA27,"4")</f>
        <v>0</v>
      </c>
      <c r="K36" s="8" t="e">
        <f t="shared" si="19"/>
        <v>#DIV/0!</v>
      </c>
      <c r="L36" s="15"/>
      <c r="M36" s="32" t="e">
        <f t="shared" si="4"/>
        <v>#DIV/0!</v>
      </c>
      <c r="N36" s="44"/>
      <c r="O36" s="44"/>
      <c r="P36" s="44"/>
      <c r="Q36" s="44"/>
      <c r="R36" s="44"/>
      <c r="S36" s="44"/>
      <c r="T36" s="46"/>
    </row>
    <row r="37" spans="1:20" ht="27" customHeight="1" x14ac:dyDescent="0.2">
      <c r="A37" s="44"/>
      <c r="B37" s="10"/>
      <c r="C37" s="18" t="s">
        <v>123</v>
      </c>
      <c r="D37" s="7">
        <f>COUNTIF('GESTION DIRECTIVA'!AB8:AB27,"1")</f>
        <v>0</v>
      </c>
      <c r="E37" s="8" t="e">
        <f t="shared" si="17"/>
        <v>#DIV/0!</v>
      </c>
      <c r="F37" s="9">
        <f>COUNTIF('GESTION DIRECTIVA'!AB8:AB27,"2")</f>
        <v>0</v>
      </c>
      <c r="G37" s="8" t="e">
        <f t="shared" si="16"/>
        <v>#DIV/0!</v>
      </c>
      <c r="H37" s="9">
        <f>COUNTIF('GESTION DIRECTIVA'!AB8:AB27,"3")</f>
        <v>0</v>
      </c>
      <c r="I37" s="8" t="e">
        <f t="shared" si="18"/>
        <v>#DIV/0!</v>
      </c>
      <c r="J37" s="9">
        <f>COUNTIF('GESTION DIRECTIVA'!AB8:AB27,"4")</f>
        <v>0</v>
      </c>
      <c r="K37" s="8" t="e">
        <f t="shared" si="19"/>
        <v>#DIV/0!</v>
      </c>
      <c r="L37" s="15"/>
      <c r="M37" s="32" t="e">
        <f t="shared" si="4"/>
        <v>#DIV/0!</v>
      </c>
      <c r="N37" s="44"/>
      <c r="O37" s="44"/>
      <c r="P37" s="44"/>
      <c r="Q37" s="44"/>
      <c r="R37" s="44"/>
      <c r="S37" s="44"/>
      <c r="T37" s="46"/>
    </row>
    <row r="38" spans="1:20" ht="27" customHeight="1" x14ac:dyDescent="0.2">
      <c r="A38" s="44"/>
      <c r="B38" s="10"/>
      <c r="C38" s="18" t="s">
        <v>124</v>
      </c>
      <c r="D38" s="7">
        <f>COUNTIF('GESTION DIRECTIVA'!AC8:AC27,"1")</f>
        <v>0</v>
      </c>
      <c r="E38" s="8" t="e">
        <f t="shared" si="17"/>
        <v>#DIV/0!</v>
      </c>
      <c r="F38" s="9">
        <f>COUNTIF('GESTION DIRECTIVA'!AC8:AC27,"2")</f>
        <v>0</v>
      </c>
      <c r="G38" s="8" t="e">
        <f t="shared" si="16"/>
        <v>#DIV/0!</v>
      </c>
      <c r="H38" s="9">
        <f>COUNTIF('GESTION DIRECTIVA'!AC8:AC27,"3")</f>
        <v>0</v>
      </c>
      <c r="I38" s="8" t="e">
        <f t="shared" si="18"/>
        <v>#DIV/0!</v>
      </c>
      <c r="J38" s="9">
        <f>COUNTIF('GESTION DIRECTIVA'!AC8:AC27,"4")</f>
        <v>0</v>
      </c>
      <c r="K38" s="8" t="e">
        <f t="shared" si="19"/>
        <v>#DIV/0!</v>
      </c>
      <c r="L38" s="15"/>
      <c r="M38" s="32" t="e">
        <f t="shared" si="4"/>
        <v>#DIV/0!</v>
      </c>
      <c r="N38" s="44"/>
      <c r="O38" s="44"/>
      <c r="P38" s="44"/>
      <c r="Q38" s="44"/>
      <c r="R38" s="44"/>
      <c r="S38" s="44"/>
      <c r="T38" s="46"/>
    </row>
    <row r="39" spans="1:20" ht="27" customHeight="1" x14ac:dyDescent="0.2">
      <c r="A39" s="44"/>
      <c r="B39" s="10"/>
      <c r="C39" s="18" t="s">
        <v>125</v>
      </c>
      <c r="D39" s="7">
        <f>COUNTIF('GESTION DIRECTIVA'!AD8:AD27,"1")</f>
        <v>0</v>
      </c>
      <c r="E39" s="8" t="e">
        <f t="shared" si="17"/>
        <v>#DIV/0!</v>
      </c>
      <c r="F39" s="9">
        <f>COUNTIF('GESTION DIRECTIVA'!AD8:AD27,"2")</f>
        <v>0</v>
      </c>
      <c r="G39" s="8" t="e">
        <f t="shared" si="16"/>
        <v>#DIV/0!</v>
      </c>
      <c r="H39" s="9">
        <f>COUNTIF('GESTION DIRECTIVA'!AD8:AD27,"3")</f>
        <v>0</v>
      </c>
      <c r="I39" s="8" t="e">
        <f t="shared" si="18"/>
        <v>#DIV/0!</v>
      </c>
      <c r="J39" s="9">
        <f>COUNTIF('GESTION DIRECTIVA'!AD8:AD27,"4")</f>
        <v>0</v>
      </c>
      <c r="K39" s="8" t="e">
        <f t="shared" si="19"/>
        <v>#DIV/0!</v>
      </c>
      <c r="L39" s="15"/>
      <c r="M39" s="32" t="e">
        <f t="shared" si="4"/>
        <v>#DIV/0!</v>
      </c>
      <c r="N39" s="44"/>
      <c r="O39" s="44"/>
      <c r="P39" s="44"/>
      <c r="Q39" s="44"/>
      <c r="R39" s="44"/>
      <c r="S39" s="44"/>
      <c r="T39" s="46"/>
    </row>
    <row r="40" spans="1:20" ht="27" customHeight="1" x14ac:dyDescent="0.2">
      <c r="A40" s="44"/>
      <c r="B40" s="10"/>
      <c r="C40" s="18" t="s">
        <v>126</v>
      </c>
      <c r="D40" s="7">
        <f>COUNTIF('GESTION DIRECTIVA'!AE8:AE27,"1")</f>
        <v>0</v>
      </c>
      <c r="E40" s="8" t="e">
        <f t="shared" si="17"/>
        <v>#DIV/0!</v>
      </c>
      <c r="F40" s="9">
        <f>COUNTIF('GESTION DIRECTIVA'!AE8:AE27,"2")</f>
        <v>0</v>
      </c>
      <c r="G40" s="8" t="e">
        <f t="shared" si="16"/>
        <v>#DIV/0!</v>
      </c>
      <c r="H40" s="9">
        <f>COUNTIF('GESTION DIRECTIVA'!AE8:AE27,"3")</f>
        <v>0</v>
      </c>
      <c r="I40" s="8" t="e">
        <f t="shared" si="18"/>
        <v>#DIV/0!</v>
      </c>
      <c r="J40" s="9">
        <f>COUNTIF('GESTION DIRECTIVA'!AE8:AE27,"4")</f>
        <v>0</v>
      </c>
      <c r="K40" s="8" t="e">
        <f t="shared" si="19"/>
        <v>#DIV/0!</v>
      </c>
      <c r="L40" s="15"/>
      <c r="M40" s="32" t="e">
        <f t="shared" si="4"/>
        <v>#DIV/0!</v>
      </c>
      <c r="N40" s="44"/>
      <c r="O40" s="44"/>
      <c r="P40" s="44"/>
      <c r="Q40" s="44"/>
      <c r="R40" s="44"/>
      <c r="S40" s="44"/>
      <c r="T40" s="46"/>
    </row>
    <row r="41" spans="1:20" ht="27" customHeight="1" x14ac:dyDescent="0.2">
      <c r="A41" s="44"/>
      <c r="B41" s="10"/>
      <c r="C41" s="18" t="s">
        <v>127</v>
      </c>
      <c r="D41" s="7">
        <f>COUNTIF('GESTION DIRECTIVA'!AF8:AF27,"1")</f>
        <v>0</v>
      </c>
      <c r="E41" s="8" t="e">
        <f t="shared" si="17"/>
        <v>#DIV/0!</v>
      </c>
      <c r="F41" s="9">
        <f>COUNTIF('GESTION DIRECTIVA'!AF8:ACF27,"2")</f>
        <v>0</v>
      </c>
      <c r="G41" s="8" t="e">
        <f t="shared" si="16"/>
        <v>#DIV/0!</v>
      </c>
      <c r="H41" s="9">
        <f>COUNTIF('GESTION DIRECTIVA'!AF8:AF27,"3")</f>
        <v>0</v>
      </c>
      <c r="I41" s="8" t="e">
        <f t="shared" si="18"/>
        <v>#DIV/0!</v>
      </c>
      <c r="J41" s="9">
        <f>COUNTIF('GESTION DIRECTIVA'!AF8:AF27,"4")</f>
        <v>0</v>
      </c>
      <c r="K41" s="8" t="e">
        <f t="shared" si="19"/>
        <v>#DIV/0!</v>
      </c>
      <c r="L41" s="15"/>
      <c r="M41" s="32" t="e">
        <f t="shared" si="4"/>
        <v>#DIV/0!</v>
      </c>
      <c r="N41" s="44"/>
      <c r="O41" s="44"/>
      <c r="P41" s="44"/>
      <c r="Q41" s="44"/>
      <c r="R41" s="44"/>
      <c r="S41" s="44"/>
      <c r="T41" s="46"/>
    </row>
    <row r="42" spans="1:20" ht="27" customHeight="1" thickBot="1" x14ac:dyDescent="0.25">
      <c r="A42" s="44"/>
      <c r="B42" s="10"/>
      <c r="C42" s="18" t="s">
        <v>128</v>
      </c>
      <c r="D42" s="7">
        <f>COUNTIF('GESTION DIRECTIVA'!AG8:AG27,"1")</f>
        <v>0</v>
      </c>
      <c r="E42" s="8" t="e">
        <f t="shared" si="17"/>
        <v>#DIV/0!</v>
      </c>
      <c r="F42" s="9">
        <f>COUNTIF('GESTION DIRECTIVA'!AG8:AG27,"2")</f>
        <v>0</v>
      </c>
      <c r="G42" s="8" t="e">
        <f t="shared" si="16"/>
        <v>#DIV/0!</v>
      </c>
      <c r="H42" s="9">
        <f>COUNTIF('GESTION DIRECTIVA'!AG8:AG27,"3")</f>
        <v>0</v>
      </c>
      <c r="I42" s="8" t="e">
        <f t="shared" si="18"/>
        <v>#DIV/0!</v>
      </c>
      <c r="J42" s="9">
        <f>COUNTIF('GESTION DIRECTIVA'!AG8:AG27,"4")</f>
        <v>0</v>
      </c>
      <c r="K42" s="8" t="e">
        <f t="shared" si="19"/>
        <v>#DIV/0!</v>
      </c>
      <c r="L42" s="15"/>
      <c r="M42" s="32" t="e">
        <f t="shared" si="4"/>
        <v>#DIV/0!</v>
      </c>
      <c r="N42" s="44"/>
      <c r="O42" s="44"/>
      <c r="P42" s="44"/>
      <c r="Q42" s="44"/>
      <c r="R42" s="44"/>
      <c r="S42" s="44"/>
      <c r="T42" s="46"/>
    </row>
    <row r="43" spans="1:20" ht="19.899999999999999" customHeight="1" thickTop="1" thickBot="1" x14ac:dyDescent="0.25">
      <c r="A43" s="44"/>
      <c r="B43" s="171" t="s">
        <v>40</v>
      </c>
      <c r="C43" s="172"/>
      <c r="D43" s="40">
        <f>SUM(D34:D42)</f>
        <v>0</v>
      </c>
      <c r="E43" s="41" t="e">
        <f>D43/SUM(D43,F43,H43,J43)</f>
        <v>#DIV/0!</v>
      </c>
      <c r="F43" s="40">
        <f>SUM(F34:F42)</f>
        <v>0</v>
      </c>
      <c r="G43" s="41" t="e">
        <f>F43/SUM(D43,F43,H43,J43)</f>
        <v>#DIV/0!</v>
      </c>
      <c r="H43" s="40">
        <f>SUM(H34:H42)</f>
        <v>0</v>
      </c>
      <c r="I43" s="43" t="e">
        <f t="shared" si="18"/>
        <v>#DIV/0!</v>
      </c>
      <c r="J43" s="40">
        <f>SUM(J34:J42)</f>
        <v>0</v>
      </c>
      <c r="K43" s="43" t="e">
        <f t="shared" si="19"/>
        <v>#DIV/0!</v>
      </c>
      <c r="L43" s="28"/>
      <c r="M43" s="39" t="e">
        <f t="shared" si="4"/>
        <v>#DIV/0!</v>
      </c>
      <c r="N43" s="44"/>
      <c r="O43" s="44"/>
      <c r="P43" s="44"/>
      <c r="Q43" s="44"/>
      <c r="R43" s="44"/>
      <c r="S43" s="44"/>
      <c r="T43" s="46"/>
    </row>
    <row r="44" spans="1:20" ht="6.6" customHeight="1" thickTop="1" x14ac:dyDescent="0.2">
      <c r="A44" s="44"/>
      <c r="L44" s="29"/>
      <c r="M44" s="31"/>
      <c r="N44" s="44"/>
      <c r="O44" s="44"/>
      <c r="P44" s="44"/>
      <c r="Q44" s="44"/>
      <c r="R44" s="44"/>
      <c r="S44" s="44"/>
      <c r="T44" s="46"/>
    </row>
    <row r="45" spans="1:20" ht="27" customHeight="1" x14ac:dyDescent="0.2">
      <c r="A45" s="44"/>
      <c r="B45" s="6"/>
      <c r="C45" s="18" t="s">
        <v>129</v>
      </c>
      <c r="D45" s="7">
        <f>COUNTIF('GESTION DIRECTIVA'!AH8:AH27,"1")</f>
        <v>0</v>
      </c>
      <c r="E45" s="8" t="e">
        <f t="shared" ref="E45:E49" si="20">D45/SUM(D45,F45,H45,J45)</f>
        <v>#DIV/0!</v>
      </c>
      <c r="F45" s="9">
        <f>COUNTIF('GESTION DIRECTIVA'!AH8:AH27,"2")</f>
        <v>0</v>
      </c>
      <c r="G45" s="8" t="e">
        <f t="shared" ref="G45:G49" si="21">F45/SUM(D45,F45,H45,J45)</f>
        <v>#DIV/0!</v>
      </c>
      <c r="H45" s="9">
        <f>COUNTIF('GESTION DIRECTIVA'!AH8:AH27,"3")</f>
        <v>0</v>
      </c>
      <c r="I45" s="8" t="e">
        <f t="shared" ref="I45:I49" si="22">H45/SUM(D45,F45,H45,J45)</f>
        <v>#DIV/0!</v>
      </c>
      <c r="J45" s="9">
        <f>COUNTIF('GESTION DIRECTIVA'!AH8:AH27,"4")</f>
        <v>0</v>
      </c>
      <c r="K45" s="8" t="e">
        <f t="shared" ref="K45:K49" si="23">J45/SUM(D45,F45,H45,J45)</f>
        <v>#DIV/0!</v>
      </c>
      <c r="L45" s="15"/>
      <c r="M45" s="32" t="e">
        <f t="shared" si="4"/>
        <v>#DIV/0!</v>
      </c>
      <c r="N45" s="44"/>
      <c r="O45" s="44"/>
      <c r="P45" s="44"/>
      <c r="Q45" s="44"/>
      <c r="R45" s="44"/>
      <c r="S45" s="44"/>
      <c r="T45" s="46"/>
    </row>
    <row r="46" spans="1:20" ht="27" customHeight="1" x14ac:dyDescent="0.2">
      <c r="A46" s="44"/>
      <c r="B46" s="10"/>
      <c r="C46" s="18" t="s">
        <v>132</v>
      </c>
      <c r="D46" s="7">
        <f>COUNTIF('GESTION DIRECTIVA'!AI8:AI27,"1")</f>
        <v>0</v>
      </c>
      <c r="E46" s="8" t="e">
        <f t="shared" si="20"/>
        <v>#DIV/0!</v>
      </c>
      <c r="F46" s="9">
        <f>COUNTIF('GESTION DIRECTIVA'!AI8:AI27,"2")</f>
        <v>0</v>
      </c>
      <c r="G46" s="8" t="e">
        <f t="shared" si="21"/>
        <v>#DIV/0!</v>
      </c>
      <c r="H46" s="9">
        <f>COUNTIF('GESTION DIRECTIVA'!AI8:AI27,"3")</f>
        <v>0</v>
      </c>
      <c r="I46" s="8" t="e">
        <f t="shared" si="22"/>
        <v>#DIV/0!</v>
      </c>
      <c r="J46" s="9">
        <f>COUNTIF('GESTION DIRECTIVA'!AI8:AI27,"4")</f>
        <v>0</v>
      </c>
      <c r="K46" s="8" t="e">
        <f t="shared" si="23"/>
        <v>#DIV/0!</v>
      </c>
      <c r="L46" s="15"/>
      <c r="M46" s="32" t="e">
        <f t="shared" si="4"/>
        <v>#DIV/0!</v>
      </c>
      <c r="N46" s="44"/>
      <c r="O46" s="44"/>
      <c r="P46" s="44"/>
      <c r="Q46" s="44"/>
      <c r="R46" s="44"/>
      <c r="S46" s="44"/>
      <c r="T46" s="46"/>
    </row>
    <row r="47" spans="1:20" ht="27" customHeight="1" x14ac:dyDescent="0.2">
      <c r="A47" s="44"/>
      <c r="B47" s="10"/>
      <c r="C47" s="18" t="s">
        <v>133</v>
      </c>
      <c r="D47" s="7">
        <f>COUNTIF('GESTION DIRECTIVA'!AJ8:AJ27,"1")</f>
        <v>0</v>
      </c>
      <c r="E47" s="8" t="e">
        <f t="shared" si="20"/>
        <v>#DIV/0!</v>
      </c>
      <c r="F47" s="9">
        <f>COUNTIF('GESTION DIRECTIVA'!AJ8:AJ27,"2")</f>
        <v>0</v>
      </c>
      <c r="G47" s="8" t="e">
        <f t="shared" si="21"/>
        <v>#DIV/0!</v>
      </c>
      <c r="H47" s="9">
        <f>COUNTIF('GESTION DIRECTIVA'!AJ8:AJ27,"3")</f>
        <v>0</v>
      </c>
      <c r="I47" s="8" t="e">
        <f t="shared" si="22"/>
        <v>#DIV/0!</v>
      </c>
      <c r="J47" s="9">
        <f>COUNTIF('GESTION DIRECTIVA'!AJ8:AJ27,"4")</f>
        <v>0</v>
      </c>
      <c r="K47" s="8" t="e">
        <f t="shared" si="23"/>
        <v>#DIV/0!</v>
      </c>
      <c r="L47" s="15"/>
      <c r="M47" s="32" t="e">
        <f t="shared" si="4"/>
        <v>#DIV/0!</v>
      </c>
      <c r="N47" s="44"/>
      <c r="O47" s="44"/>
      <c r="P47" s="44"/>
      <c r="Q47" s="44"/>
      <c r="R47" s="44"/>
      <c r="S47" s="44"/>
      <c r="T47" s="46"/>
    </row>
    <row r="48" spans="1:20" ht="27" customHeight="1" thickBot="1" x14ac:dyDescent="0.25">
      <c r="A48" s="44"/>
      <c r="B48" s="10"/>
      <c r="C48" s="18" t="s">
        <v>130</v>
      </c>
      <c r="D48" s="7">
        <f>COUNTIF('GESTION DIRECTIVA'!AK8:AK27,"1")</f>
        <v>0</v>
      </c>
      <c r="E48" s="8" t="e">
        <f t="shared" si="20"/>
        <v>#DIV/0!</v>
      </c>
      <c r="F48" s="9">
        <f>COUNTIF('GESTION DIRECTIVA'!AK8:AK27,"2")</f>
        <v>0</v>
      </c>
      <c r="G48" s="8" t="e">
        <f t="shared" si="21"/>
        <v>#DIV/0!</v>
      </c>
      <c r="H48" s="9">
        <f>COUNTIF('GESTION DIRECTIVA'!AK8:AK27,"3")</f>
        <v>0</v>
      </c>
      <c r="I48" s="8" t="e">
        <f t="shared" si="22"/>
        <v>#DIV/0!</v>
      </c>
      <c r="J48" s="9">
        <f>COUNTIF('GESTION DIRECTIVA'!AK8:AK27,"4")</f>
        <v>0</v>
      </c>
      <c r="K48" s="8" t="e">
        <f t="shared" si="23"/>
        <v>#DIV/0!</v>
      </c>
      <c r="L48" s="15"/>
      <c r="M48" s="32" t="e">
        <f t="shared" si="4"/>
        <v>#DIV/0!</v>
      </c>
      <c r="N48" s="44"/>
      <c r="O48" s="44"/>
      <c r="P48" s="44"/>
      <c r="Q48" s="44"/>
      <c r="R48" s="44"/>
      <c r="S48" s="44"/>
      <c r="T48" s="46"/>
    </row>
    <row r="49" spans="1:22" ht="23.45" customHeight="1" thickTop="1" thickBot="1" x14ac:dyDescent="0.25">
      <c r="A49" s="44"/>
      <c r="B49" s="171" t="s">
        <v>41</v>
      </c>
      <c r="C49" s="172"/>
      <c r="D49" s="40">
        <f>SUM(D45:D48)</f>
        <v>0</v>
      </c>
      <c r="E49" s="43" t="e">
        <f t="shared" si="20"/>
        <v>#DIV/0!</v>
      </c>
      <c r="F49" s="40">
        <f>SUM(F45:F48)</f>
        <v>0</v>
      </c>
      <c r="G49" s="43" t="e">
        <f t="shared" si="21"/>
        <v>#DIV/0!</v>
      </c>
      <c r="H49" s="40">
        <f>SUM(H45:H48)</f>
        <v>0</v>
      </c>
      <c r="I49" s="43" t="e">
        <f t="shared" si="22"/>
        <v>#DIV/0!</v>
      </c>
      <c r="J49" s="40">
        <f>SUM(J45:J48)</f>
        <v>0</v>
      </c>
      <c r="K49" s="43" t="e">
        <f t="shared" si="23"/>
        <v>#DIV/0!</v>
      </c>
      <c r="L49" s="28"/>
      <c r="M49" s="39" t="e">
        <f t="shared" si="4"/>
        <v>#DIV/0!</v>
      </c>
      <c r="N49" s="44"/>
      <c r="O49" s="44"/>
      <c r="P49" s="44"/>
      <c r="Q49" s="44"/>
      <c r="R49" s="44"/>
      <c r="S49" s="44"/>
      <c r="T49" s="46"/>
    </row>
    <row r="50" spans="1:22" ht="14.25" thickTop="1" thickBot="1" x14ac:dyDescent="0.25">
      <c r="A50" s="44"/>
      <c r="L50" s="29"/>
      <c r="M50" s="27"/>
      <c r="N50" s="44"/>
      <c r="O50" s="44"/>
      <c r="P50" s="44"/>
      <c r="Q50" s="44"/>
      <c r="R50" s="44"/>
      <c r="S50" s="44"/>
      <c r="T50" s="46"/>
    </row>
    <row r="51" spans="1:22" ht="30.6" customHeight="1" thickTop="1" thickBot="1" x14ac:dyDescent="0.25">
      <c r="A51" s="173"/>
      <c r="B51" s="63" t="s">
        <v>113</v>
      </c>
      <c r="C51" s="64"/>
      <c r="D51" s="64"/>
      <c r="E51" s="64"/>
      <c r="F51" s="184" t="s">
        <v>185</v>
      </c>
      <c r="G51" s="185"/>
      <c r="H51" s="186"/>
      <c r="I51" s="184" t="s">
        <v>180</v>
      </c>
      <c r="J51" s="185"/>
      <c r="K51" s="186"/>
      <c r="L51" s="24"/>
      <c r="M51" s="164" t="s">
        <v>186</v>
      </c>
      <c r="N51" s="44"/>
      <c r="O51" s="44"/>
      <c r="P51" s="44"/>
      <c r="Q51" s="44"/>
      <c r="R51" s="44"/>
      <c r="S51" s="44"/>
      <c r="T51" s="46"/>
      <c r="V51" s="72" t="s">
        <v>112</v>
      </c>
    </row>
    <row r="52" spans="1:22" ht="18" customHeight="1" thickTop="1" x14ac:dyDescent="0.2">
      <c r="A52" s="173"/>
      <c r="B52" s="175" t="s">
        <v>119</v>
      </c>
      <c r="C52" s="175"/>
      <c r="D52" s="167">
        <v>1</v>
      </c>
      <c r="E52" s="167"/>
      <c r="F52" s="167">
        <v>2</v>
      </c>
      <c r="G52" s="167"/>
      <c r="H52" s="167">
        <v>3</v>
      </c>
      <c r="I52" s="168"/>
      <c r="J52" s="168">
        <v>4</v>
      </c>
      <c r="K52" s="168"/>
      <c r="L52" s="30"/>
      <c r="M52" s="165"/>
      <c r="N52" s="44"/>
      <c r="O52" s="44"/>
      <c r="P52" s="44"/>
      <c r="Q52" s="44"/>
      <c r="R52" s="44"/>
      <c r="S52" s="44"/>
      <c r="T52" s="46"/>
      <c r="V52" s="169" t="s">
        <v>156</v>
      </c>
    </row>
    <row r="53" spans="1:22" ht="13.5" thickBot="1" x14ac:dyDescent="0.25">
      <c r="A53" s="173"/>
      <c r="B53" s="175"/>
      <c r="C53" s="175"/>
      <c r="D53" s="17" t="s">
        <v>116</v>
      </c>
      <c r="E53" s="17" t="s">
        <v>115</v>
      </c>
      <c r="F53" s="17" t="s">
        <v>116</v>
      </c>
      <c r="G53" s="17" t="s">
        <v>115</v>
      </c>
      <c r="H53" s="17" t="s">
        <v>116</v>
      </c>
      <c r="I53" s="17" t="s">
        <v>115</v>
      </c>
      <c r="J53" s="17" t="s">
        <v>116</v>
      </c>
      <c r="K53" s="17" t="s">
        <v>115</v>
      </c>
      <c r="L53" s="26"/>
      <c r="M53" s="166"/>
      <c r="N53" s="44"/>
      <c r="O53" s="44"/>
      <c r="P53" s="44"/>
      <c r="Q53" s="44"/>
      <c r="R53" s="44"/>
      <c r="S53" s="44"/>
      <c r="T53" s="46"/>
      <c r="V53" s="170"/>
    </row>
    <row r="54" spans="1:22" ht="27" customHeight="1" thickTop="1" thickBot="1" x14ac:dyDescent="0.25">
      <c r="A54" s="173"/>
      <c r="B54" s="68"/>
      <c r="C54" s="36" t="s">
        <v>131</v>
      </c>
      <c r="D54" s="7">
        <f>COUNTIF('GESTION ACADÉMICA'!D8:D25,"1")</f>
        <v>0</v>
      </c>
      <c r="E54" s="8" t="e">
        <f t="shared" ref="E54:E59" si="24">D54/SUM(D54,F54,H54,J54)</f>
        <v>#DIV/0!</v>
      </c>
      <c r="F54" s="9">
        <f>COUNTIF('GESTION ACADÉMICA'!D8:D25,"2")</f>
        <v>0</v>
      </c>
      <c r="G54" s="8" t="e">
        <f t="shared" ref="G54:G59" si="25">F54/SUM(D54,F54,H54,J54)</f>
        <v>#DIV/0!</v>
      </c>
      <c r="H54" s="9">
        <f>COUNTIF('GESTION ACADÉMICA'!D8:D25,"3")</f>
        <v>0</v>
      </c>
      <c r="I54" s="8" t="e">
        <f t="shared" ref="I54:I59" si="26">H54/SUM(D54,F54,H54,J54)</f>
        <v>#DIV/0!</v>
      </c>
      <c r="J54" s="9">
        <f>COUNTIF('GESTION ACADÉMICA'!D8:D25,"4")</f>
        <v>0</v>
      </c>
      <c r="K54" s="8" t="e">
        <f t="shared" ref="K54:K59" si="27">J54/SUM(D54,F54,H54,J54)</f>
        <v>#DIV/0!</v>
      </c>
      <c r="L54" s="15"/>
      <c r="M54" s="32" t="e">
        <f t="shared" si="4"/>
        <v>#DIV/0!</v>
      </c>
      <c r="N54" s="44"/>
      <c r="O54" s="44"/>
      <c r="P54" s="44"/>
      <c r="Q54" s="44"/>
      <c r="R54" s="44"/>
      <c r="S54" s="44"/>
      <c r="T54" s="46"/>
      <c r="V54" s="72" t="s">
        <v>114</v>
      </c>
    </row>
    <row r="55" spans="1:22" ht="27" customHeight="1" thickTop="1" x14ac:dyDescent="0.2">
      <c r="A55" s="173"/>
      <c r="B55" s="69"/>
      <c r="C55" s="37" t="s">
        <v>134</v>
      </c>
      <c r="D55" s="7">
        <f>COUNTIF('GESTION ACADÉMICA'!E8:E25,"1")</f>
        <v>0</v>
      </c>
      <c r="E55" s="8" t="e">
        <f t="shared" si="24"/>
        <v>#DIV/0!</v>
      </c>
      <c r="F55" s="9">
        <f>COUNTIF('GESTION ACADÉMICA'!E8:E25,"2")</f>
        <v>0</v>
      </c>
      <c r="G55" s="8" t="e">
        <f t="shared" si="25"/>
        <v>#DIV/0!</v>
      </c>
      <c r="H55" s="9">
        <f>COUNTIF('GESTION ACADÉMICA'!E8:E25,"3")</f>
        <v>0</v>
      </c>
      <c r="I55" s="8" t="e">
        <f t="shared" si="26"/>
        <v>#DIV/0!</v>
      </c>
      <c r="J55" s="9">
        <f>COUNTIF('GESTION ACADÉMICA'!E8:E25,"4")</f>
        <v>0</v>
      </c>
      <c r="K55" s="8" t="e">
        <f t="shared" si="27"/>
        <v>#DIV/0!</v>
      </c>
      <c r="L55" s="15"/>
      <c r="M55" s="32" t="e">
        <f t="shared" si="4"/>
        <v>#DIV/0!</v>
      </c>
      <c r="N55" s="44"/>
      <c r="O55" s="44"/>
      <c r="P55" s="44"/>
      <c r="Q55" s="44"/>
      <c r="R55" s="44"/>
      <c r="S55" s="44"/>
      <c r="T55" s="46"/>
    </row>
    <row r="56" spans="1:22" ht="27" customHeight="1" x14ac:dyDescent="0.2">
      <c r="A56" s="173"/>
      <c r="B56" s="69"/>
      <c r="C56" s="37" t="s">
        <v>135</v>
      </c>
      <c r="D56" s="7">
        <f>COUNTIF('GESTION ACADÉMICA'!F8:F25,"1")</f>
        <v>0</v>
      </c>
      <c r="E56" s="8" t="e">
        <f t="shared" si="24"/>
        <v>#DIV/0!</v>
      </c>
      <c r="F56" s="9">
        <f>COUNTIF('GESTION ACADÉMICA'!F8:F25,"2")</f>
        <v>0</v>
      </c>
      <c r="G56" s="8" t="e">
        <f t="shared" si="25"/>
        <v>#DIV/0!</v>
      </c>
      <c r="H56" s="9">
        <f>COUNTIF('GESTION ACADÉMICA'!F$8:F$25,"3")</f>
        <v>0</v>
      </c>
      <c r="I56" s="8" t="e">
        <f t="shared" si="26"/>
        <v>#DIV/0!</v>
      </c>
      <c r="J56" s="9">
        <f>COUNTIF('GESTION ACADÉMICA'!F8:F25,"4")</f>
        <v>0</v>
      </c>
      <c r="K56" s="8" t="e">
        <f t="shared" si="27"/>
        <v>#DIV/0!</v>
      </c>
      <c r="L56" s="15"/>
      <c r="M56" s="32" t="e">
        <f t="shared" si="4"/>
        <v>#DIV/0!</v>
      </c>
      <c r="N56" s="44"/>
      <c r="O56" s="44"/>
      <c r="P56" s="44"/>
      <c r="Q56" s="44"/>
      <c r="R56" s="44"/>
      <c r="S56" s="44"/>
      <c r="T56" s="46"/>
    </row>
    <row r="57" spans="1:22" ht="27" customHeight="1" x14ac:dyDescent="0.2">
      <c r="A57" s="173"/>
      <c r="B57" s="69"/>
      <c r="C57" s="37" t="s">
        <v>137</v>
      </c>
      <c r="D57" s="7">
        <f>COUNTIF('GESTION ACADÉMICA'!G8:G25,"1")</f>
        <v>0</v>
      </c>
      <c r="E57" s="8" t="e">
        <f t="shared" si="24"/>
        <v>#DIV/0!</v>
      </c>
      <c r="F57" s="9">
        <f>COUNTIF('GESTION ACADÉMICA'!G8:G25,"2")</f>
        <v>0</v>
      </c>
      <c r="G57" s="8" t="e">
        <f t="shared" si="25"/>
        <v>#DIV/0!</v>
      </c>
      <c r="H57" s="9">
        <f>COUNTIF('GESTION ACADÉMICA'!G8:G25,"3")</f>
        <v>0</v>
      </c>
      <c r="I57" s="8" t="e">
        <f t="shared" si="26"/>
        <v>#DIV/0!</v>
      </c>
      <c r="J57" s="9">
        <f>COUNTIF('GESTION ACADÉMICA'!G8:G25,"4")</f>
        <v>0</v>
      </c>
      <c r="K57" s="8" t="e">
        <f t="shared" si="27"/>
        <v>#DIV/0!</v>
      </c>
      <c r="L57" s="15"/>
      <c r="M57" s="32" t="e">
        <f t="shared" si="4"/>
        <v>#DIV/0!</v>
      </c>
      <c r="N57" s="44"/>
      <c r="O57" s="44"/>
      <c r="P57" s="44"/>
      <c r="Q57" s="44"/>
      <c r="R57" s="44"/>
      <c r="S57" s="44"/>
      <c r="T57" s="46"/>
    </row>
    <row r="58" spans="1:22" ht="27" customHeight="1" thickBot="1" x14ac:dyDescent="0.25">
      <c r="A58" s="173"/>
      <c r="B58" s="69"/>
      <c r="C58" s="36" t="s">
        <v>136</v>
      </c>
      <c r="D58" s="7">
        <f>COUNTIF('GESTION ACADÉMICA'!H8:H25,"1")</f>
        <v>0</v>
      </c>
      <c r="E58" s="8" t="e">
        <f t="shared" si="24"/>
        <v>#DIV/0!</v>
      </c>
      <c r="F58" s="9">
        <f>COUNTIF('GESTION ACADÉMICA'!H8:H25,"2")</f>
        <v>0</v>
      </c>
      <c r="G58" s="8" t="e">
        <f t="shared" si="25"/>
        <v>#DIV/0!</v>
      </c>
      <c r="H58" s="9">
        <f>COUNTIF('GESTION ACADÉMICA'!H8:H25,"3")</f>
        <v>0</v>
      </c>
      <c r="I58" s="8" t="e">
        <f t="shared" si="26"/>
        <v>#DIV/0!</v>
      </c>
      <c r="J58" s="9">
        <f>COUNTIF('GESTION ACADÉMICA'!H8:H25,"4")</f>
        <v>0</v>
      </c>
      <c r="K58" s="8" t="e">
        <f t="shared" si="27"/>
        <v>#DIV/0!</v>
      </c>
      <c r="L58" s="15"/>
      <c r="M58" s="32" t="e">
        <f t="shared" si="4"/>
        <v>#DIV/0!</v>
      </c>
      <c r="N58" s="44"/>
      <c r="O58" s="44"/>
      <c r="P58" s="44"/>
      <c r="Q58" s="44"/>
      <c r="R58" s="44"/>
      <c r="S58" s="44"/>
      <c r="T58" s="46"/>
    </row>
    <row r="59" spans="1:22" s="11" customFormat="1" ht="19.149999999999999" customHeight="1" thickTop="1" thickBot="1" x14ac:dyDescent="0.3">
      <c r="A59" s="173"/>
      <c r="B59" s="176" t="s">
        <v>138</v>
      </c>
      <c r="C59" s="177"/>
      <c r="D59" s="40">
        <f>SUM(D54:D58)</f>
        <v>0</v>
      </c>
      <c r="E59" s="43" t="e">
        <f t="shared" si="24"/>
        <v>#DIV/0!</v>
      </c>
      <c r="F59" s="40">
        <f>SUM(F54:F58)</f>
        <v>0</v>
      </c>
      <c r="G59" s="43" t="e">
        <f t="shared" si="25"/>
        <v>#DIV/0!</v>
      </c>
      <c r="H59" s="40">
        <f>SUM(H54:H58)</f>
        <v>0</v>
      </c>
      <c r="I59" s="43" t="e">
        <f t="shared" si="26"/>
        <v>#DIV/0!</v>
      </c>
      <c r="J59" s="40">
        <f>SUM(J54:J58)</f>
        <v>0</v>
      </c>
      <c r="K59" s="43" t="e">
        <f t="shared" si="27"/>
        <v>#DIV/0!</v>
      </c>
      <c r="L59" s="28"/>
      <c r="M59" s="39" t="e">
        <f t="shared" si="4"/>
        <v>#DIV/0!</v>
      </c>
      <c r="N59" s="47"/>
      <c r="O59" s="47"/>
      <c r="P59" s="47"/>
      <c r="Q59" s="47"/>
      <c r="R59" s="47"/>
      <c r="S59" s="47"/>
      <c r="T59" s="48"/>
    </row>
    <row r="60" spans="1:22" s="13" customFormat="1" ht="15.6" customHeight="1" thickTop="1" x14ac:dyDescent="0.2">
      <c r="A60" s="44"/>
      <c r="B60" s="12"/>
      <c r="C60" s="12"/>
      <c r="D60" s="14"/>
      <c r="E60" s="15"/>
      <c r="F60" s="16"/>
      <c r="G60" s="15"/>
      <c r="H60" s="16"/>
      <c r="I60" s="15"/>
      <c r="J60" s="16"/>
      <c r="K60" s="15"/>
      <c r="L60" s="15"/>
      <c r="M60" s="27"/>
      <c r="N60" s="44"/>
      <c r="O60" s="44"/>
      <c r="P60" s="44"/>
      <c r="Q60" s="44"/>
      <c r="R60" s="44"/>
      <c r="S60" s="44"/>
      <c r="T60" s="46"/>
    </row>
    <row r="61" spans="1:22" ht="27" customHeight="1" x14ac:dyDescent="0.2">
      <c r="A61" s="44"/>
      <c r="B61" s="68"/>
      <c r="C61" s="36" t="s">
        <v>140</v>
      </c>
      <c r="D61" s="7">
        <f>COUNTIF('GESTION ACADÉMICA'!I8:I25,"1")</f>
        <v>0</v>
      </c>
      <c r="E61" s="8" t="e">
        <f>D61/SUM(D61,F61,H61,J61)</f>
        <v>#DIV/0!</v>
      </c>
      <c r="F61" s="9">
        <f>COUNTIF('GESTION ACADÉMICA'!I8:I25,"2")</f>
        <v>0</v>
      </c>
      <c r="G61" s="8" t="e">
        <f>F61/SUM(D61,F61,H61,J61)</f>
        <v>#DIV/0!</v>
      </c>
      <c r="H61" s="9">
        <f>COUNTIF('GESTION ACADÉMICA'!I8:I25,"3")</f>
        <v>0</v>
      </c>
      <c r="I61" s="8" t="e">
        <f>H61/SUM(D61,F61,H61,J61)</f>
        <v>#DIV/0!</v>
      </c>
      <c r="J61" s="9">
        <f>COUNTIF('GESTION ACADÉMICA'!I8:I25,"4")</f>
        <v>0</v>
      </c>
      <c r="K61" s="8" t="e">
        <f>J61/SUM(D61,F61,H61,J61)</f>
        <v>#DIV/0!</v>
      </c>
      <c r="L61" s="15"/>
      <c r="M61" s="32" t="e">
        <f t="shared" si="4"/>
        <v>#DIV/0!</v>
      </c>
      <c r="N61" s="44"/>
      <c r="O61" s="44"/>
      <c r="P61" s="44"/>
      <c r="Q61" s="44"/>
      <c r="R61" s="44"/>
      <c r="S61" s="44"/>
      <c r="T61" s="46"/>
    </row>
    <row r="62" spans="1:22" ht="27" customHeight="1" x14ac:dyDescent="0.2">
      <c r="A62" s="44"/>
      <c r="B62" s="69"/>
      <c r="C62" s="36" t="s">
        <v>141</v>
      </c>
      <c r="D62" s="7">
        <f>COUNTIF('GESTION ACADÉMICA'!J8:J25,"1")</f>
        <v>0</v>
      </c>
      <c r="E62" s="8" t="e">
        <f t="shared" ref="E62:E64" si="28">D62/SUM(D62,F62,H62,J62)</f>
        <v>#DIV/0!</v>
      </c>
      <c r="F62" s="9">
        <f>COUNTIF('GESTION ACADÉMICA'!J8:J25,"2")</f>
        <v>0</v>
      </c>
      <c r="G62" s="8" t="e">
        <f t="shared" ref="G62:G65" si="29">F62/SUM(D62,F62,H62,J62)</f>
        <v>#DIV/0!</v>
      </c>
      <c r="H62" s="9">
        <f>COUNTIF('GESTION ACADÉMICA'!J8:J25,"3")</f>
        <v>0</v>
      </c>
      <c r="I62" s="8" t="e">
        <f t="shared" ref="I62:I65" si="30">H62/SUM(D62,F62,H62,J62)</f>
        <v>#DIV/0!</v>
      </c>
      <c r="J62" s="9">
        <f>COUNTIF('GESTION ACADÉMICA'!J8:J25,"4")</f>
        <v>0</v>
      </c>
      <c r="K62" s="8" t="e">
        <f t="shared" ref="K62:K65" si="31">J62/SUM(D62,F62,H62,J62)</f>
        <v>#DIV/0!</v>
      </c>
      <c r="L62" s="15"/>
      <c r="M62" s="32" t="e">
        <f t="shared" si="4"/>
        <v>#DIV/0!</v>
      </c>
      <c r="N62" s="44"/>
      <c r="O62" s="44"/>
      <c r="P62" s="44"/>
      <c r="Q62" s="44"/>
      <c r="R62" s="44"/>
      <c r="S62" s="44"/>
      <c r="T62" s="46"/>
    </row>
    <row r="63" spans="1:22" ht="27" customHeight="1" x14ac:dyDescent="0.2">
      <c r="A63" s="44"/>
      <c r="B63" s="69"/>
      <c r="C63" s="36" t="s">
        <v>142</v>
      </c>
      <c r="D63" s="7">
        <f>COUNTIF('GESTION ACADÉMICA'!K8:K25,"1")</f>
        <v>0</v>
      </c>
      <c r="E63" s="8" t="e">
        <f t="shared" si="28"/>
        <v>#DIV/0!</v>
      </c>
      <c r="F63" s="9">
        <f>COUNTIF('GESTION ACADÉMICA'!K8:K25,"2")</f>
        <v>0</v>
      </c>
      <c r="G63" s="8" t="e">
        <f t="shared" si="29"/>
        <v>#DIV/0!</v>
      </c>
      <c r="H63" s="9">
        <f>COUNTIF('GESTION ACADÉMICA'!K8:K25,"3")</f>
        <v>0</v>
      </c>
      <c r="I63" s="8" t="e">
        <f t="shared" si="30"/>
        <v>#DIV/0!</v>
      </c>
      <c r="J63" s="9">
        <f>COUNTIF('GESTION ACADÉMICA'!K8:K25,"4")</f>
        <v>0</v>
      </c>
      <c r="K63" s="8" t="e">
        <f t="shared" si="31"/>
        <v>#DIV/0!</v>
      </c>
      <c r="L63" s="15"/>
      <c r="M63" s="32" t="e">
        <f t="shared" si="4"/>
        <v>#DIV/0!</v>
      </c>
      <c r="N63" s="44"/>
      <c r="O63" s="44"/>
      <c r="P63" s="44"/>
      <c r="Q63" s="44"/>
      <c r="R63" s="44"/>
      <c r="S63" s="44"/>
      <c r="T63" s="46"/>
    </row>
    <row r="64" spans="1:22" ht="27" customHeight="1" thickBot="1" x14ac:dyDescent="0.25">
      <c r="A64" s="44"/>
      <c r="B64" s="69"/>
      <c r="C64" s="36" t="s">
        <v>143</v>
      </c>
      <c r="D64" s="7">
        <f>COUNTIF('GESTION ACADÉMICA'!L8:L25,"1")</f>
        <v>0</v>
      </c>
      <c r="E64" s="8" t="e">
        <f t="shared" si="28"/>
        <v>#DIV/0!</v>
      </c>
      <c r="F64" s="9">
        <f>COUNTIF('GESTION ACADÉMICA'!L8:L25,"2")</f>
        <v>0</v>
      </c>
      <c r="G64" s="8" t="e">
        <f t="shared" si="29"/>
        <v>#DIV/0!</v>
      </c>
      <c r="H64" s="9">
        <f>COUNTIF('GESTION ACADÉMICA'!L8:L25,"3")</f>
        <v>0</v>
      </c>
      <c r="I64" s="8" t="e">
        <f t="shared" si="30"/>
        <v>#DIV/0!</v>
      </c>
      <c r="J64" s="9">
        <f>COUNTIF('GESTION ACADÉMICA'!L8:L25,"4")</f>
        <v>0</v>
      </c>
      <c r="K64" s="8" t="e">
        <f t="shared" si="31"/>
        <v>#DIV/0!</v>
      </c>
      <c r="L64" s="15"/>
      <c r="M64" s="32" t="e">
        <f t="shared" si="4"/>
        <v>#DIV/0!</v>
      </c>
      <c r="N64" s="44"/>
      <c r="O64" s="44"/>
      <c r="P64" s="44"/>
      <c r="Q64" s="44"/>
      <c r="R64" s="44"/>
      <c r="S64" s="44"/>
      <c r="T64" s="46"/>
    </row>
    <row r="65" spans="1:20" ht="19.899999999999999" customHeight="1" thickTop="1" thickBot="1" x14ac:dyDescent="0.25">
      <c r="A65" s="44"/>
      <c r="B65" s="176" t="s">
        <v>139</v>
      </c>
      <c r="C65" s="177"/>
      <c r="D65" s="40">
        <f>SUM(D61:D64)</f>
        <v>0</v>
      </c>
      <c r="E65" s="43" t="e">
        <f>D65/SUM(D65,F65,H65,J65)</f>
        <v>#DIV/0!</v>
      </c>
      <c r="F65" s="40">
        <f>SUM(F61:F64)</f>
        <v>0</v>
      </c>
      <c r="G65" s="43" t="e">
        <f t="shared" si="29"/>
        <v>#DIV/0!</v>
      </c>
      <c r="H65" s="40">
        <f>SUM(H61:H64)</f>
        <v>0</v>
      </c>
      <c r="I65" s="43" t="e">
        <f t="shared" si="30"/>
        <v>#DIV/0!</v>
      </c>
      <c r="J65" s="40">
        <f>SUM(J61:J64)</f>
        <v>0</v>
      </c>
      <c r="K65" s="43" t="e">
        <f t="shared" si="31"/>
        <v>#DIV/0!</v>
      </c>
      <c r="L65" s="28"/>
      <c r="M65" s="39" t="e">
        <f t="shared" si="4"/>
        <v>#DIV/0!</v>
      </c>
      <c r="N65" s="44"/>
      <c r="O65" s="44"/>
      <c r="P65" s="44"/>
      <c r="Q65" s="44"/>
      <c r="R65" s="44"/>
      <c r="S65" s="44"/>
      <c r="T65" s="46"/>
    </row>
    <row r="66" spans="1:20" ht="13.5" thickTop="1" x14ac:dyDescent="0.2">
      <c r="A66" s="44"/>
      <c r="L66" s="29"/>
      <c r="M66" s="27"/>
      <c r="N66" s="44"/>
      <c r="O66" s="44"/>
      <c r="P66" s="44"/>
      <c r="Q66" s="44"/>
      <c r="R66" s="44"/>
      <c r="S66" s="44"/>
      <c r="T66" s="46"/>
    </row>
    <row r="67" spans="1:20" ht="27" customHeight="1" x14ac:dyDescent="0.2">
      <c r="A67" s="44"/>
      <c r="B67" s="6"/>
      <c r="C67" s="18" t="s">
        <v>145</v>
      </c>
      <c r="D67" s="7">
        <f>COUNTIF('GESTION ACADÉMICA'!M8:M25,"1")</f>
        <v>0</v>
      </c>
      <c r="E67" s="8" t="e">
        <f>D67/SUM(D67,F67,H67,J67)</f>
        <v>#DIV/0!</v>
      </c>
      <c r="F67" s="9">
        <f>COUNTIF('GESTION ACADÉMICA'!M8:M25,"2")</f>
        <v>0</v>
      </c>
      <c r="G67" s="8" t="e">
        <f>F67/SUM(D67,F67,H67,J67)</f>
        <v>#DIV/0!</v>
      </c>
      <c r="H67" s="9">
        <f>COUNTIF('GESTION ACADÉMICA'!M8:M25,"3")</f>
        <v>0</v>
      </c>
      <c r="I67" s="8" t="e">
        <f>H67/SUM(D67,F67,H67,J67)</f>
        <v>#DIV/0!</v>
      </c>
      <c r="J67" s="9">
        <f>COUNTIF('GESTION ACADÉMICA'!M8:M25,"4")</f>
        <v>0</v>
      </c>
      <c r="K67" s="8" t="e">
        <f>J67/SUM(D67,F67,H67,J67)</f>
        <v>#DIV/0!</v>
      </c>
      <c r="L67" s="15"/>
      <c r="M67" s="32" t="e">
        <f t="shared" si="4"/>
        <v>#DIV/0!</v>
      </c>
      <c r="N67" s="44"/>
      <c r="O67" s="44"/>
      <c r="P67" s="44"/>
      <c r="Q67" s="44"/>
      <c r="R67" s="44"/>
      <c r="S67" s="44"/>
      <c r="T67" s="46"/>
    </row>
    <row r="68" spans="1:20" ht="27" customHeight="1" x14ac:dyDescent="0.2">
      <c r="A68" s="44"/>
      <c r="B68" s="10"/>
      <c r="C68" s="18" t="s">
        <v>146</v>
      </c>
      <c r="D68" s="7">
        <f>COUNTIF('GESTION ACADÉMICA'!N8:N25,"1")</f>
        <v>0</v>
      </c>
      <c r="E68" s="8" t="e">
        <f t="shared" ref="E68:E71" si="32">D68/SUM(D68,F68,H68,J68)</f>
        <v>#DIV/0!</v>
      </c>
      <c r="F68" s="9">
        <f>COUNTIF('GESTION ACADÉMICA'!N8:N25,"2")</f>
        <v>0</v>
      </c>
      <c r="G68" s="8" t="e">
        <f t="shared" ref="G68:G71" si="33">F68/SUM(D68,F68,H68,J68)</f>
        <v>#DIV/0!</v>
      </c>
      <c r="H68" s="9">
        <f>COUNTIF('GESTION ACADÉMICA'!N8:N25,"3")</f>
        <v>0</v>
      </c>
      <c r="I68" s="8" t="e">
        <f t="shared" ref="I68:I71" si="34">H68/SUM(D68,F68,H68,J68)</f>
        <v>#DIV/0!</v>
      </c>
      <c r="J68" s="9">
        <f>COUNTIF('GESTION ACADÉMICA'!N8:N25,"4")</f>
        <v>0</v>
      </c>
      <c r="K68" s="8" t="e">
        <f t="shared" ref="K68:K71" si="35">J68/SUM(D68,F68,H68,J68)</f>
        <v>#DIV/0!</v>
      </c>
      <c r="L68" s="15"/>
      <c r="M68" s="32" t="e">
        <f t="shared" si="4"/>
        <v>#DIV/0!</v>
      </c>
      <c r="N68" s="44"/>
      <c r="O68" s="44"/>
      <c r="P68" s="44"/>
      <c r="Q68" s="44"/>
      <c r="R68" s="44"/>
      <c r="S68" s="44"/>
      <c r="T68" s="46"/>
    </row>
    <row r="69" spans="1:20" ht="27" customHeight="1" x14ac:dyDescent="0.2">
      <c r="A69" s="44"/>
      <c r="B69" s="10"/>
      <c r="C69" s="18" t="s">
        <v>147</v>
      </c>
      <c r="D69" s="7">
        <f>COUNTIF('GESTION ACADÉMICA'!O8:O25,"1")</f>
        <v>0</v>
      </c>
      <c r="E69" s="8" t="e">
        <f t="shared" si="32"/>
        <v>#DIV/0!</v>
      </c>
      <c r="F69" s="9">
        <f>COUNTIF('GESTION ACADÉMICA'!O8:O25,"2")</f>
        <v>0</v>
      </c>
      <c r="G69" s="8" t="e">
        <f t="shared" si="33"/>
        <v>#DIV/0!</v>
      </c>
      <c r="H69" s="9">
        <f>COUNTIF('GESTION ACADÉMICA'!O8:O25,"3")</f>
        <v>0</v>
      </c>
      <c r="I69" s="8" t="e">
        <f t="shared" si="34"/>
        <v>#DIV/0!</v>
      </c>
      <c r="J69" s="9">
        <f>COUNTIF('GESTION ACADÉMICA'!O8:O25,"4")</f>
        <v>0</v>
      </c>
      <c r="K69" s="8" t="e">
        <f t="shared" si="35"/>
        <v>#DIV/0!</v>
      </c>
      <c r="L69" s="15"/>
      <c r="M69" s="32" t="e">
        <f t="shared" si="4"/>
        <v>#DIV/0!</v>
      </c>
      <c r="N69" s="44"/>
      <c r="O69" s="44"/>
      <c r="P69" s="44"/>
      <c r="Q69" s="44"/>
      <c r="R69" s="44"/>
      <c r="S69" s="44"/>
      <c r="T69" s="46"/>
    </row>
    <row r="70" spans="1:20" ht="27" customHeight="1" thickBot="1" x14ac:dyDescent="0.25">
      <c r="A70" s="44"/>
      <c r="B70" s="10"/>
      <c r="C70" s="18" t="s">
        <v>148</v>
      </c>
      <c r="D70" s="7">
        <f>COUNTIF('GESTION ACADÉMICA'!P8:P25,"1")</f>
        <v>0</v>
      </c>
      <c r="E70" s="8" t="e">
        <f t="shared" si="32"/>
        <v>#DIV/0!</v>
      </c>
      <c r="F70" s="7">
        <f>COUNTIF('GESTION ACADÉMICA'!P8:P25,"2")</f>
        <v>0</v>
      </c>
      <c r="G70" s="8" t="e">
        <f t="shared" si="33"/>
        <v>#DIV/0!</v>
      </c>
      <c r="H70" s="9">
        <f>COUNTIF('GESTION ACADÉMICA'!P8:P25,"3")</f>
        <v>0</v>
      </c>
      <c r="I70" s="8" t="e">
        <f t="shared" si="34"/>
        <v>#DIV/0!</v>
      </c>
      <c r="J70" s="9">
        <f>COUNTIF('GESTION ACADÉMICA'!P8:P25,"4")</f>
        <v>0</v>
      </c>
      <c r="K70" s="8" t="e">
        <f t="shared" si="35"/>
        <v>#DIV/0!</v>
      </c>
      <c r="L70" s="15"/>
      <c r="M70" s="32" t="e">
        <f t="shared" ref="M70" si="36">IF((E70+G70)&gt;(I70+K70),IF(E70&gt;G70,1,2),IF(I70&gt;K70,3,4))</f>
        <v>#DIV/0!</v>
      </c>
      <c r="N70" s="44"/>
      <c r="O70" s="44"/>
      <c r="P70" s="44"/>
      <c r="Q70" s="44"/>
      <c r="R70" s="44"/>
      <c r="S70" s="44"/>
      <c r="T70" s="46"/>
    </row>
    <row r="71" spans="1:20" ht="19.899999999999999" customHeight="1" thickTop="1" thickBot="1" x14ac:dyDescent="0.25">
      <c r="A71" s="44"/>
      <c r="B71" s="171" t="s">
        <v>144</v>
      </c>
      <c r="C71" s="172"/>
      <c r="D71" s="40">
        <f>SUM(D67:D70)</f>
        <v>0</v>
      </c>
      <c r="E71" s="43" t="e">
        <f t="shared" si="32"/>
        <v>#DIV/0!</v>
      </c>
      <c r="F71" s="40">
        <f>SUM(F67:F70)</f>
        <v>0</v>
      </c>
      <c r="G71" s="43" t="e">
        <f t="shared" si="33"/>
        <v>#DIV/0!</v>
      </c>
      <c r="H71" s="40">
        <f>SUM(H67:H70)</f>
        <v>0</v>
      </c>
      <c r="I71" s="43" t="e">
        <f t="shared" si="34"/>
        <v>#DIV/0!</v>
      </c>
      <c r="J71" s="40">
        <f>SUM(J67:J70)</f>
        <v>0</v>
      </c>
      <c r="K71" s="43" t="e">
        <f t="shared" si="35"/>
        <v>#DIV/0!</v>
      </c>
      <c r="L71" s="28"/>
      <c r="M71" s="39" t="e">
        <f t="shared" si="4"/>
        <v>#DIV/0!</v>
      </c>
      <c r="N71" s="44"/>
      <c r="O71" s="44"/>
      <c r="P71" s="44"/>
      <c r="Q71" s="44"/>
      <c r="R71" s="44"/>
      <c r="S71" s="44"/>
      <c r="T71" s="46"/>
    </row>
    <row r="72" spans="1:20" ht="13.5" thickTop="1" x14ac:dyDescent="0.2">
      <c r="A72" s="44"/>
      <c r="L72" s="29"/>
      <c r="M72" s="27"/>
      <c r="N72" s="44"/>
      <c r="O72" s="44"/>
      <c r="P72" s="44"/>
      <c r="Q72" s="44"/>
      <c r="R72" s="44"/>
      <c r="S72" s="44"/>
      <c r="T72" s="46"/>
    </row>
    <row r="73" spans="1:20" ht="27" customHeight="1" x14ac:dyDescent="0.2">
      <c r="A73" s="44"/>
      <c r="B73" s="6"/>
      <c r="C73" s="18" t="s">
        <v>155</v>
      </c>
      <c r="D73" s="7">
        <f>COUNTIF('GESTION ACADÉMICA'!Q8:Q25,"1")</f>
        <v>0</v>
      </c>
      <c r="E73" s="8" t="e">
        <f t="shared" ref="E73:E79" si="37">D73/SUM(D73,F73,H73,J73)</f>
        <v>#DIV/0!</v>
      </c>
      <c r="F73" s="9">
        <f>COUNTIF('GESTION ACADÉMICA'!Q8:Q25,"2")</f>
        <v>0</v>
      </c>
      <c r="G73" s="8" t="e">
        <f t="shared" ref="G73:G79" si="38">F73/SUM(D73,F73,H73,J73)</f>
        <v>#DIV/0!</v>
      </c>
      <c r="H73" s="9">
        <f>COUNTIF('GESTION ACADÉMICA'!Q8:Q25,"3")</f>
        <v>0</v>
      </c>
      <c r="I73" s="8" t="e">
        <f t="shared" ref="I73:I79" si="39">H73/SUM(D73,F73,H73,J73)</f>
        <v>#DIV/0!</v>
      </c>
      <c r="J73" s="9">
        <f>COUNTIF('GESTION ACADÉMICA'!Q8:Q25,"4")</f>
        <v>0</v>
      </c>
      <c r="K73" s="8" t="e">
        <f>J73/SUM(D73,F73,H73,J73)</f>
        <v>#DIV/0!</v>
      </c>
      <c r="L73" s="15"/>
      <c r="M73" s="32" t="e">
        <f t="shared" ref="M73:M79" si="40">IF((E73+G73)&gt;(I73+K73),IF(E73&gt;G73,1,2),IF(I73&gt;K73,3,4))</f>
        <v>#DIV/0!</v>
      </c>
      <c r="N73" s="44"/>
      <c r="O73" s="44"/>
      <c r="P73" s="44"/>
      <c r="Q73" s="44"/>
      <c r="R73" s="44"/>
      <c r="S73" s="44"/>
      <c r="T73" s="46"/>
    </row>
    <row r="74" spans="1:20" ht="27" customHeight="1" x14ac:dyDescent="0.2">
      <c r="A74" s="44"/>
      <c r="B74" s="10"/>
      <c r="C74" s="18" t="s">
        <v>149</v>
      </c>
      <c r="D74" s="7">
        <f>COUNTIF('GESTION ACADÉMICA'!R8:R25,"1")</f>
        <v>0</v>
      </c>
      <c r="E74" s="8" t="e">
        <f t="shared" si="37"/>
        <v>#DIV/0!</v>
      </c>
      <c r="F74" s="9">
        <f>COUNTIF('GESTION ACADÉMICA'!R8:R25,"2")</f>
        <v>0</v>
      </c>
      <c r="G74" s="8" t="e">
        <f t="shared" si="38"/>
        <v>#DIV/0!</v>
      </c>
      <c r="H74" s="9">
        <f>COUNTIF('GESTION ACADÉMICA'!R8:R25,"3")</f>
        <v>0</v>
      </c>
      <c r="I74" s="8" t="e">
        <f t="shared" si="39"/>
        <v>#DIV/0!</v>
      </c>
      <c r="J74" s="9">
        <f>COUNTIF('GESTION ACADÉMICA'!R8:R25,"4")</f>
        <v>0</v>
      </c>
      <c r="K74" s="8" t="e">
        <f t="shared" ref="K74:K79" si="41">J74/SUM(D74,F74,H74,J74)</f>
        <v>#DIV/0!</v>
      </c>
      <c r="L74" s="15"/>
      <c r="M74" s="32" t="e">
        <f t="shared" si="40"/>
        <v>#DIV/0!</v>
      </c>
      <c r="N74" s="44"/>
      <c r="O74" s="44"/>
      <c r="P74" s="44"/>
      <c r="Q74" s="44"/>
      <c r="R74" s="44"/>
      <c r="S74" s="44"/>
      <c r="T74" s="46"/>
    </row>
    <row r="75" spans="1:20" ht="27" customHeight="1" x14ac:dyDescent="0.2">
      <c r="A75" s="44"/>
      <c r="B75" s="10"/>
      <c r="C75" s="18" t="s">
        <v>150</v>
      </c>
      <c r="D75" s="7">
        <f>COUNTIF('GESTION ACADÉMICA'!S8:S25,"1")</f>
        <v>0</v>
      </c>
      <c r="E75" s="8" t="e">
        <f t="shared" si="37"/>
        <v>#DIV/0!</v>
      </c>
      <c r="F75" s="9">
        <f>COUNTIF('GESTION ACADÉMICA'!S8:S25,"2")</f>
        <v>0</v>
      </c>
      <c r="G75" s="8" t="e">
        <f t="shared" si="38"/>
        <v>#DIV/0!</v>
      </c>
      <c r="H75" s="9">
        <f>COUNTIF('GESTION ACADÉMICA'!S8:S25,"3")</f>
        <v>0</v>
      </c>
      <c r="I75" s="8" t="e">
        <f t="shared" si="39"/>
        <v>#DIV/0!</v>
      </c>
      <c r="J75" s="9">
        <f>COUNTIF('GESTION ACADÉMICA'!S8:S25,"4")</f>
        <v>0</v>
      </c>
      <c r="K75" s="8" t="e">
        <f t="shared" si="41"/>
        <v>#DIV/0!</v>
      </c>
      <c r="L75" s="15"/>
      <c r="M75" s="32" t="e">
        <f t="shared" si="40"/>
        <v>#DIV/0!</v>
      </c>
      <c r="N75" s="44"/>
      <c r="O75" s="44"/>
      <c r="P75" s="44"/>
      <c r="Q75" s="44"/>
      <c r="R75" s="44"/>
      <c r="S75" s="44"/>
      <c r="T75" s="46"/>
    </row>
    <row r="76" spans="1:20" ht="27" customHeight="1" x14ac:dyDescent="0.2">
      <c r="A76" s="44"/>
      <c r="B76" s="10"/>
      <c r="C76" s="18" t="s">
        <v>151</v>
      </c>
      <c r="D76" s="7">
        <f>COUNTIF('GESTION ACADÉMICA'!T8:T25,"1")</f>
        <v>0</v>
      </c>
      <c r="E76" s="8" t="e">
        <f t="shared" si="37"/>
        <v>#DIV/0!</v>
      </c>
      <c r="F76" s="9">
        <f>COUNTIF('GESTION ACADÉMICA'!T8:T25,"2")</f>
        <v>0</v>
      </c>
      <c r="G76" s="8" t="e">
        <f t="shared" si="38"/>
        <v>#DIV/0!</v>
      </c>
      <c r="H76" s="9">
        <f>COUNTIF('GESTION ACADÉMICA'!T8:T25,"3")</f>
        <v>0</v>
      </c>
      <c r="I76" s="8" t="e">
        <f t="shared" si="39"/>
        <v>#DIV/0!</v>
      </c>
      <c r="J76" s="9">
        <f>COUNTIF('GESTION ACADÉMICA'!T8:T25,"4")</f>
        <v>0</v>
      </c>
      <c r="K76" s="8" t="e">
        <f t="shared" si="41"/>
        <v>#DIV/0!</v>
      </c>
      <c r="L76" s="15"/>
      <c r="M76" s="32" t="e">
        <f t="shared" si="40"/>
        <v>#DIV/0!</v>
      </c>
      <c r="N76" s="44"/>
      <c r="O76" s="44"/>
      <c r="P76" s="44"/>
      <c r="Q76" s="44"/>
      <c r="R76" s="44"/>
      <c r="S76" s="44"/>
      <c r="T76" s="46"/>
    </row>
    <row r="77" spans="1:20" ht="27" customHeight="1" x14ac:dyDescent="0.2">
      <c r="A77" s="44"/>
      <c r="B77" s="10"/>
      <c r="C77" s="18" t="s">
        <v>152</v>
      </c>
      <c r="D77" s="7">
        <f>COUNTIF('GESTION ACADÉMICA'!U8:U25,"1")</f>
        <v>0</v>
      </c>
      <c r="E77" s="8" t="e">
        <f t="shared" si="37"/>
        <v>#DIV/0!</v>
      </c>
      <c r="F77" s="9">
        <f>COUNTIF('GESTION ACADÉMICA'!U8:U25,"2")</f>
        <v>0</v>
      </c>
      <c r="G77" s="8" t="e">
        <f t="shared" si="38"/>
        <v>#DIV/0!</v>
      </c>
      <c r="H77" s="9">
        <f>COUNTIF('GESTION ACADÉMICA'!U8:U25,"3")</f>
        <v>0</v>
      </c>
      <c r="I77" s="8" t="e">
        <f t="shared" si="39"/>
        <v>#DIV/0!</v>
      </c>
      <c r="J77" s="9">
        <f>COUNTIF('GESTION ACADÉMICA'!U8:U25,"4")</f>
        <v>0</v>
      </c>
      <c r="K77" s="8" t="e">
        <f t="shared" si="41"/>
        <v>#DIV/0!</v>
      </c>
      <c r="L77" s="15"/>
      <c r="M77" s="32" t="e">
        <f t="shared" si="40"/>
        <v>#DIV/0!</v>
      </c>
      <c r="N77" s="44"/>
      <c r="O77" s="44"/>
      <c r="P77" s="44"/>
      <c r="Q77" s="44"/>
      <c r="R77" s="44"/>
      <c r="S77" s="44"/>
      <c r="T77" s="46"/>
    </row>
    <row r="78" spans="1:20" ht="27" customHeight="1" thickBot="1" x14ac:dyDescent="0.25">
      <c r="A78" s="44"/>
      <c r="B78" s="10"/>
      <c r="C78" s="18" t="s">
        <v>153</v>
      </c>
      <c r="D78" s="7">
        <f>COUNTIF('GESTION ACADÉMICA'!V8:V25,"1")</f>
        <v>0</v>
      </c>
      <c r="E78" s="8" t="e">
        <f t="shared" si="37"/>
        <v>#DIV/0!</v>
      </c>
      <c r="F78" s="9">
        <f>COUNTIF('GESTION ACADÉMICA'!V8:V25,"2")</f>
        <v>0</v>
      </c>
      <c r="G78" s="8" t="e">
        <f t="shared" si="38"/>
        <v>#DIV/0!</v>
      </c>
      <c r="H78" s="9">
        <f>COUNTIF('GESTION ACADÉMICA'!V8:V25,"3")</f>
        <v>0</v>
      </c>
      <c r="I78" s="8" t="e">
        <f t="shared" si="39"/>
        <v>#DIV/0!</v>
      </c>
      <c r="J78" s="9">
        <f>COUNTIF('GESTION ACADÉMICA'!V8:V25,"4")</f>
        <v>0</v>
      </c>
      <c r="K78" s="8" t="e">
        <f t="shared" si="41"/>
        <v>#DIV/0!</v>
      </c>
      <c r="L78" s="15"/>
      <c r="M78" s="32" t="e">
        <f t="shared" si="40"/>
        <v>#DIV/0!</v>
      </c>
      <c r="N78" s="44"/>
      <c r="O78" s="44"/>
      <c r="P78" s="44"/>
      <c r="Q78" s="44"/>
      <c r="R78" s="44"/>
      <c r="S78" s="44"/>
      <c r="T78" s="46"/>
    </row>
    <row r="79" spans="1:20" ht="19.899999999999999" customHeight="1" thickTop="1" thickBot="1" x14ac:dyDescent="0.25">
      <c r="A79" s="44"/>
      <c r="B79" s="171" t="s">
        <v>154</v>
      </c>
      <c r="C79" s="172"/>
      <c r="D79" s="40">
        <f>SUM(D73:D78)</f>
        <v>0</v>
      </c>
      <c r="E79" s="43" t="e">
        <f t="shared" si="37"/>
        <v>#DIV/0!</v>
      </c>
      <c r="F79" s="40">
        <f>SUM(F73:F78)</f>
        <v>0</v>
      </c>
      <c r="G79" s="43" t="e">
        <f t="shared" si="38"/>
        <v>#DIV/0!</v>
      </c>
      <c r="H79" s="40">
        <f>SUM(H73:H78)</f>
        <v>0</v>
      </c>
      <c r="I79" s="43" t="e">
        <f t="shared" si="39"/>
        <v>#DIV/0!</v>
      </c>
      <c r="J79" s="40">
        <f>SUM(J73:J78)</f>
        <v>0</v>
      </c>
      <c r="K79" s="43" t="e">
        <f t="shared" si="41"/>
        <v>#DIV/0!</v>
      </c>
      <c r="L79" s="28"/>
      <c r="M79" s="39" t="e">
        <f t="shared" si="40"/>
        <v>#DIV/0!</v>
      </c>
      <c r="N79" s="44"/>
      <c r="O79" s="44"/>
      <c r="P79" s="44"/>
      <c r="Q79" s="44"/>
      <c r="R79" s="44"/>
      <c r="S79" s="44"/>
      <c r="T79" s="46"/>
    </row>
    <row r="80" spans="1:20" ht="14.25" thickTop="1" thickBot="1" x14ac:dyDescent="0.25">
      <c r="A80" s="44"/>
      <c r="N80" s="44"/>
      <c r="O80" s="44"/>
      <c r="P80" s="44"/>
      <c r="Q80" s="44"/>
      <c r="R80" s="44"/>
      <c r="S80" s="44"/>
      <c r="T80" s="46"/>
    </row>
    <row r="81" spans="1:22" ht="33" customHeight="1" thickTop="1" thickBot="1" x14ac:dyDescent="0.25">
      <c r="A81" s="173"/>
      <c r="B81" s="63" t="s">
        <v>156</v>
      </c>
      <c r="C81" s="64"/>
      <c r="D81" s="64"/>
      <c r="E81" s="64"/>
      <c r="F81" s="184" t="s">
        <v>185</v>
      </c>
      <c r="G81" s="185"/>
      <c r="H81" s="186"/>
      <c r="I81" s="184" t="s">
        <v>180</v>
      </c>
      <c r="J81" s="185"/>
      <c r="K81" s="186"/>
      <c r="L81" s="24"/>
      <c r="M81" s="164" t="s">
        <v>186</v>
      </c>
      <c r="N81" s="44"/>
      <c r="O81" s="44"/>
      <c r="P81" s="44"/>
      <c r="Q81" s="44"/>
      <c r="R81" s="44"/>
      <c r="S81" s="44"/>
      <c r="T81" s="46"/>
      <c r="V81" s="72" t="s">
        <v>112</v>
      </c>
    </row>
    <row r="82" spans="1:22" ht="12.75" customHeight="1" thickTop="1" x14ac:dyDescent="0.2">
      <c r="A82" s="173"/>
      <c r="B82" s="175" t="s">
        <v>119</v>
      </c>
      <c r="C82" s="175"/>
      <c r="D82" s="167">
        <v>1</v>
      </c>
      <c r="E82" s="167"/>
      <c r="F82" s="167">
        <v>2</v>
      </c>
      <c r="G82" s="167"/>
      <c r="H82" s="167">
        <v>3</v>
      </c>
      <c r="I82" s="168"/>
      <c r="J82" s="168">
        <v>4</v>
      </c>
      <c r="K82" s="168"/>
      <c r="L82" s="30"/>
      <c r="M82" s="165"/>
      <c r="N82" s="44"/>
      <c r="O82" s="44"/>
      <c r="P82" s="44"/>
      <c r="Q82" s="44"/>
      <c r="R82" s="44"/>
      <c r="S82" s="44"/>
      <c r="T82" s="46"/>
      <c r="V82" s="169" t="s">
        <v>113</v>
      </c>
    </row>
    <row r="83" spans="1:22" ht="14.25" customHeight="1" thickBot="1" x14ac:dyDescent="0.25">
      <c r="A83" s="173"/>
      <c r="B83" s="175"/>
      <c r="C83" s="175"/>
      <c r="D83" s="17" t="s">
        <v>116</v>
      </c>
      <c r="E83" s="17" t="s">
        <v>115</v>
      </c>
      <c r="F83" s="17" t="s">
        <v>116</v>
      </c>
      <c r="G83" s="17" t="s">
        <v>115</v>
      </c>
      <c r="H83" s="17" t="s">
        <v>116</v>
      </c>
      <c r="I83" s="17" t="s">
        <v>115</v>
      </c>
      <c r="J83" s="17" t="s">
        <v>116</v>
      </c>
      <c r="K83" s="17" t="s">
        <v>115</v>
      </c>
      <c r="L83" s="26"/>
      <c r="M83" s="166"/>
      <c r="N83" s="44"/>
      <c r="O83" s="44"/>
      <c r="P83" s="44"/>
      <c r="Q83" s="44"/>
      <c r="R83" s="44"/>
      <c r="S83" s="44"/>
      <c r="T83" s="46"/>
      <c r="V83" s="170"/>
    </row>
    <row r="84" spans="1:22" ht="27" customHeight="1" thickTop="1" thickBot="1" x14ac:dyDescent="0.25">
      <c r="A84" s="173"/>
      <c r="B84" s="68"/>
      <c r="C84" s="36" t="s">
        <v>65</v>
      </c>
      <c r="D84" s="7">
        <f>COUNTIF('GESTION ADMINISTRATIVA'!D8:D26,"1")</f>
        <v>0</v>
      </c>
      <c r="E84" s="8" t="e">
        <f t="shared" ref="E84:E87" si="42">D84/SUM(D84,F84,H84,J84)</f>
        <v>#DIV/0!</v>
      </c>
      <c r="F84" s="9">
        <f>COUNTIF('GESTION ADMINISTRATIVA'!D8:D26,"2")</f>
        <v>0</v>
      </c>
      <c r="G84" s="8" t="e">
        <f t="shared" ref="G84:G87" si="43">F84/SUM(D84,F84,H84,J84)</f>
        <v>#DIV/0!</v>
      </c>
      <c r="H84" s="9">
        <f>COUNTIF('GESTION ADMINISTRATIVA'!D8:D26,"3")</f>
        <v>0</v>
      </c>
      <c r="I84" s="8" t="e">
        <f t="shared" ref="I84:I87" si="44">H84/SUM(D84,F84,H84,J84)</f>
        <v>#DIV/0!</v>
      </c>
      <c r="J84" s="9">
        <f>COUNTIF('GESTION ADMINISTRATIVA'!D8:D26,"4")</f>
        <v>0</v>
      </c>
      <c r="K84" s="8" t="e">
        <f t="shared" ref="K84:K87" si="45">J84/SUM(D84,F84,H84,J84)</f>
        <v>#DIV/0!</v>
      </c>
      <c r="L84" s="15"/>
      <c r="M84" s="32" t="e">
        <f t="shared" ref="M84:M118" si="46">IF((E84+G84)&gt;(I84+K84),IF(E84&gt;G84,1,2),IF(I84&gt;K84,3,4))</f>
        <v>#DIV/0!</v>
      </c>
      <c r="N84" s="44"/>
      <c r="O84" s="44"/>
      <c r="P84" s="44"/>
      <c r="Q84" s="44"/>
      <c r="R84" s="44"/>
      <c r="S84" s="44"/>
      <c r="T84" s="46"/>
      <c r="V84" s="72" t="s">
        <v>114</v>
      </c>
    </row>
    <row r="85" spans="1:22" ht="27" customHeight="1" thickTop="1" x14ac:dyDescent="0.2">
      <c r="A85" s="173"/>
      <c r="B85" s="69"/>
      <c r="C85" s="37" t="s">
        <v>158</v>
      </c>
      <c r="D85" s="7">
        <f>COUNTIF('GESTION ADMINISTRATIVA'!E8:E26,"1")</f>
        <v>0</v>
      </c>
      <c r="E85" s="8" t="e">
        <f t="shared" si="42"/>
        <v>#DIV/0!</v>
      </c>
      <c r="F85" s="9">
        <f>COUNTIF('GESTION ADMINISTRATIVA'!E8:E26,"2")</f>
        <v>0</v>
      </c>
      <c r="G85" s="8" t="e">
        <f t="shared" si="43"/>
        <v>#DIV/0!</v>
      </c>
      <c r="H85" s="9">
        <f>COUNTIF('GESTION ADMINISTRATIVA'!E8:E26,"3")</f>
        <v>0</v>
      </c>
      <c r="I85" s="8" t="e">
        <f t="shared" si="44"/>
        <v>#DIV/0!</v>
      </c>
      <c r="J85" s="9">
        <f>COUNTIF('GESTION ADMINISTRATIVA'!E8:E26,"4")</f>
        <v>0</v>
      </c>
      <c r="K85" s="8" t="e">
        <f t="shared" si="45"/>
        <v>#DIV/0!</v>
      </c>
      <c r="L85" s="15"/>
      <c r="M85" s="32" t="e">
        <f t="shared" si="46"/>
        <v>#DIV/0!</v>
      </c>
      <c r="N85" s="44"/>
      <c r="O85" s="44"/>
      <c r="P85" s="44"/>
      <c r="Q85" s="44"/>
      <c r="R85" s="44"/>
      <c r="S85" s="44"/>
      <c r="T85" s="46"/>
    </row>
    <row r="86" spans="1:22" ht="27" customHeight="1" thickBot="1" x14ac:dyDescent="0.25">
      <c r="A86" s="173"/>
      <c r="B86" s="69"/>
      <c r="C86" s="37" t="s">
        <v>159</v>
      </c>
      <c r="D86" s="7">
        <f>COUNTIF('GESTION ADMINISTRATIVA'!F8:F26,"1")</f>
        <v>0</v>
      </c>
      <c r="E86" s="8" t="e">
        <f t="shared" si="42"/>
        <v>#DIV/0!</v>
      </c>
      <c r="F86" s="9">
        <f>COUNTIF('GESTION ADMINISTRATIVA'!F8:F26,"2")</f>
        <v>0</v>
      </c>
      <c r="G86" s="8" t="e">
        <f t="shared" si="43"/>
        <v>#DIV/0!</v>
      </c>
      <c r="H86" s="9">
        <f>COUNTIF('GESTION ADMINISTRATIVA'!F8:F26,"3")</f>
        <v>0</v>
      </c>
      <c r="I86" s="8" t="e">
        <f t="shared" si="44"/>
        <v>#DIV/0!</v>
      </c>
      <c r="J86" s="9">
        <f>COUNTIF('GESTION ADMINISTRATIVA'!F8:F26,"4")</f>
        <v>0</v>
      </c>
      <c r="K86" s="8" t="e">
        <f t="shared" si="45"/>
        <v>#DIV/0!</v>
      </c>
      <c r="L86" s="15"/>
      <c r="M86" s="32" t="e">
        <f t="shared" si="46"/>
        <v>#DIV/0!</v>
      </c>
      <c r="N86" s="44"/>
      <c r="O86" s="44"/>
      <c r="P86" s="44"/>
      <c r="Q86" s="44"/>
      <c r="R86" s="44"/>
      <c r="S86" s="44"/>
      <c r="T86" s="46"/>
    </row>
    <row r="87" spans="1:22" ht="18.600000000000001" customHeight="1" thickTop="1" thickBot="1" x14ac:dyDescent="0.25">
      <c r="A87" s="173"/>
      <c r="B87" s="176" t="s">
        <v>157</v>
      </c>
      <c r="C87" s="177"/>
      <c r="D87" s="40">
        <f>SUM(D84:D86)</f>
        <v>0</v>
      </c>
      <c r="E87" s="43" t="e">
        <f t="shared" si="42"/>
        <v>#DIV/0!</v>
      </c>
      <c r="F87" s="40">
        <f>SUM(F84:F86)</f>
        <v>0</v>
      </c>
      <c r="G87" s="43" t="e">
        <f t="shared" si="43"/>
        <v>#DIV/0!</v>
      </c>
      <c r="H87" s="40">
        <f>SUM(H84:H86)</f>
        <v>0</v>
      </c>
      <c r="I87" s="43" t="e">
        <f t="shared" si="44"/>
        <v>#DIV/0!</v>
      </c>
      <c r="J87" s="40">
        <f>SUM(J84:J86)</f>
        <v>0</v>
      </c>
      <c r="K87" s="43" t="e">
        <f t="shared" si="45"/>
        <v>#DIV/0!</v>
      </c>
      <c r="L87" s="28"/>
      <c r="M87" s="39" t="e">
        <f t="shared" si="46"/>
        <v>#DIV/0!</v>
      </c>
      <c r="N87" s="44"/>
      <c r="O87" s="44"/>
      <c r="P87" s="44"/>
      <c r="Q87" s="44"/>
      <c r="R87" s="44"/>
      <c r="S87" s="44"/>
      <c r="T87" s="46"/>
    </row>
    <row r="88" spans="1:22" ht="13.5" thickTop="1" x14ac:dyDescent="0.2">
      <c r="A88" s="44"/>
      <c r="N88" s="44"/>
      <c r="O88" s="44"/>
      <c r="P88" s="44"/>
      <c r="Q88" s="44"/>
      <c r="R88" s="44"/>
      <c r="S88" s="44"/>
      <c r="T88" s="46"/>
    </row>
    <row r="89" spans="1:22" ht="27" customHeight="1" x14ac:dyDescent="0.2">
      <c r="A89" s="44"/>
      <c r="B89" s="6"/>
      <c r="C89" s="18" t="s">
        <v>160</v>
      </c>
      <c r="D89" s="7">
        <f>COUNTIF('GESTION ADMINISTRATIVA'!G8:G26,"1")</f>
        <v>0</v>
      </c>
      <c r="E89" s="8" t="e">
        <f t="shared" ref="E89:E96" si="47">D89/SUM(D89,F89,H89,J89)</f>
        <v>#DIV/0!</v>
      </c>
      <c r="F89" s="9">
        <f>COUNTIF('GESTION ADMINISTRATIVA'!G8:G26,"2")</f>
        <v>0</v>
      </c>
      <c r="G89" s="8" t="e">
        <f t="shared" ref="G89:G96" si="48">F89/SUM(D89,F89,H89,J89)</f>
        <v>#DIV/0!</v>
      </c>
      <c r="H89" s="9">
        <f>COUNTIF('GESTION ADMINISTRATIVA'!G8:G26,"3")</f>
        <v>0</v>
      </c>
      <c r="I89" s="8" t="e">
        <f t="shared" ref="I89:I96" si="49">H89/SUM(D89,F89,H89,J89)</f>
        <v>#DIV/0!</v>
      </c>
      <c r="J89" s="9">
        <f>COUNTIF('GESTION ADMINISTRATIVA'!G8:G26,"4")</f>
        <v>0</v>
      </c>
      <c r="K89" s="8" t="e">
        <f t="shared" ref="K89:K96" si="50">J89/SUM(D89,F89,H89,J89)</f>
        <v>#DIV/0!</v>
      </c>
      <c r="L89" s="15"/>
      <c r="M89" s="32" t="e">
        <f t="shared" si="46"/>
        <v>#DIV/0!</v>
      </c>
      <c r="N89" s="44"/>
      <c r="O89" s="44"/>
      <c r="P89" s="44"/>
      <c r="Q89" s="44"/>
      <c r="R89" s="44"/>
      <c r="S89" s="44"/>
      <c r="T89" s="46"/>
    </row>
    <row r="90" spans="1:22" ht="27" customHeight="1" x14ac:dyDescent="0.2">
      <c r="A90" s="44"/>
      <c r="B90" s="10"/>
      <c r="C90" s="18" t="s">
        <v>161</v>
      </c>
      <c r="D90" s="7">
        <f>COUNTIF('GESTION ADMINISTRATIVA'!H8:H26,"1")</f>
        <v>0</v>
      </c>
      <c r="E90" s="8" t="e">
        <f t="shared" si="47"/>
        <v>#DIV/0!</v>
      </c>
      <c r="F90" s="9">
        <f>COUNTIF('GESTION ADMINISTRATIVA'!H8:H26,"2")</f>
        <v>0</v>
      </c>
      <c r="G90" s="8" t="e">
        <f t="shared" si="48"/>
        <v>#DIV/0!</v>
      </c>
      <c r="H90" s="9">
        <f>COUNTIF('GESTION ADMINISTRATIVA'!H8:H26,"3")</f>
        <v>0</v>
      </c>
      <c r="I90" s="8" t="e">
        <f t="shared" si="49"/>
        <v>#DIV/0!</v>
      </c>
      <c r="J90" s="9">
        <f>COUNTIF('GESTION ADMINISTRATIVA'!H8:H26,"4")</f>
        <v>0</v>
      </c>
      <c r="K90" s="8" t="e">
        <f t="shared" si="50"/>
        <v>#DIV/0!</v>
      </c>
      <c r="L90" s="15"/>
      <c r="M90" s="32" t="e">
        <f t="shared" si="46"/>
        <v>#DIV/0!</v>
      </c>
      <c r="N90" s="44"/>
      <c r="O90" s="44"/>
      <c r="P90" s="44"/>
      <c r="Q90" s="44"/>
      <c r="R90" s="44"/>
      <c r="S90" s="44"/>
      <c r="T90" s="46"/>
    </row>
    <row r="91" spans="1:22" ht="27" customHeight="1" x14ac:dyDescent="0.2">
      <c r="A91" s="44"/>
      <c r="B91" s="10"/>
      <c r="C91" s="18" t="s">
        <v>70</v>
      </c>
      <c r="D91" s="7">
        <f>COUNTIF('GESTION ADMINISTRATIVA'!I8:I26,"1")</f>
        <v>0</v>
      </c>
      <c r="E91" s="8" t="e">
        <f t="shared" si="47"/>
        <v>#DIV/0!</v>
      </c>
      <c r="F91" s="9">
        <f>COUNTIF('GESTION ADMINISTRATIVA'!I8:I26,"2")</f>
        <v>0</v>
      </c>
      <c r="G91" s="8" t="e">
        <f t="shared" si="48"/>
        <v>#DIV/0!</v>
      </c>
      <c r="H91" s="9">
        <f>COUNTIF('GESTION ADMINISTRATIVA'!I8:I26,"3")</f>
        <v>0</v>
      </c>
      <c r="I91" s="8" t="e">
        <f t="shared" si="49"/>
        <v>#DIV/0!</v>
      </c>
      <c r="J91" s="9">
        <f>COUNTIF('GESTION ADMINISTRATIVA'!I8:I26,"4")</f>
        <v>0</v>
      </c>
      <c r="K91" s="8" t="e">
        <f t="shared" si="50"/>
        <v>#DIV/0!</v>
      </c>
      <c r="L91" s="15"/>
      <c r="M91" s="32" t="e">
        <f t="shared" si="46"/>
        <v>#DIV/0!</v>
      </c>
      <c r="N91" s="44"/>
      <c r="O91" s="44"/>
      <c r="P91" s="44"/>
      <c r="Q91" s="44"/>
      <c r="R91" s="44"/>
      <c r="S91" s="44"/>
      <c r="T91" s="46"/>
    </row>
    <row r="92" spans="1:22" ht="27" customHeight="1" x14ac:dyDescent="0.2">
      <c r="A92" s="44"/>
      <c r="B92" s="10"/>
      <c r="C92" s="18" t="s">
        <v>71</v>
      </c>
      <c r="D92" s="7">
        <f>COUNTIF('GESTION ADMINISTRATIVA'!J8:J26,"1")</f>
        <v>0</v>
      </c>
      <c r="E92" s="8" t="e">
        <f t="shared" si="47"/>
        <v>#DIV/0!</v>
      </c>
      <c r="F92" s="9">
        <f>COUNTIF('GESTION ADMINISTRATIVA'!J8:J26,"2")</f>
        <v>0</v>
      </c>
      <c r="G92" s="8" t="e">
        <f t="shared" si="48"/>
        <v>#DIV/0!</v>
      </c>
      <c r="H92" s="9">
        <f>COUNTIF('GESTION ADMINISTRATIVA'!J8:J26,"3")</f>
        <v>0</v>
      </c>
      <c r="I92" s="8" t="e">
        <f t="shared" si="49"/>
        <v>#DIV/0!</v>
      </c>
      <c r="J92" s="9">
        <f>COUNTIF('GESTION ADMINISTRATIVA'!J8:J26,"4")</f>
        <v>0</v>
      </c>
      <c r="K92" s="8" t="e">
        <f t="shared" si="50"/>
        <v>#DIV/0!</v>
      </c>
      <c r="L92" s="15"/>
      <c r="M92" s="32" t="e">
        <f t="shared" si="46"/>
        <v>#DIV/0!</v>
      </c>
      <c r="N92" s="44"/>
      <c r="O92" s="44"/>
      <c r="P92" s="44"/>
      <c r="Q92" s="44"/>
      <c r="R92" s="44"/>
      <c r="S92" s="44"/>
      <c r="T92" s="46"/>
    </row>
    <row r="93" spans="1:22" ht="27" customHeight="1" x14ac:dyDescent="0.2">
      <c r="A93" s="44"/>
      <c r="B93" s="10"/>
      <c r="C93" s="18" t="s">
        <v>72</v>
      </c>
      <c r="D93" s="7">
        <f>COUNTIF('GESTION ADMINISTRATIVA'!K8:K26,"1")</f>
        <v>0</v>
      </c>
      <c r="E93" s="8" t="e">
        <f t="shared" si="47"/>
        <v>#DIV/0!</v>
      </c>
      <c r="F93" s="9">
        <f>COUNTIF('GESTION ADMINISTRATIVA'!K8:K26,"2")</f>
        <v>0</v>
      </c>
      <c r="G93" s="8" t="e">
        <f t="shared" si="48"/>
        <v>#DIV/0!</v>
      </c>
      <c r="H93" s="9">
        <f>COUNTIF('GESTION ADMINISTRATIVA'!K8:K26,"3")</f>
        <v>0</v>
      </c>
      <c r="I93" s="8" t="e">
        <f t="shared" si="49"/>
        <v>#DIV/0!</v>
      </c>
      <c r="J93" s="9">
        <f>COUNTIF('GESTION ADMINISTRATIVA'!K8:K26,"4")</f>
        <v>0</v>
      </c>
      <c r="K93" s="8" t="e">
        <f t="shared" si="50"/>
        <v>#DIV/0!</v>
      </c>
      <c r="L93" s="15"/>
      <c r="M93" s="32" t="e">
        <f t="shared" si="46"/>
        <v>#DIV/0!</v>
      </c>
      <c r="N93" s="44"/>
      <c r="O93" s="44"/>
      <c r="P93" s="44"/>
      <c r="Q93" s="44"/>
      <c r="R93" s="44"/>
      <c r="S93" s="44"/>
      <c r="T93" s="46"/>
    </row>
    <row r="94" spans="1:22" ht="27" customHeight="1" x14ac:dyDescent="0.2">
      <c r="A94" s="44"/>
      <c r="B94" s="10"/>
      <c r="C94" s="18" t="s">
        <v>73</v>
      </c>
      <c r="D94" s="7">
        <f>COUNTIF('GESTION ADMINISTRATIVA'!L8:L26,"1")</f>
        <v>0</v>
      </c>
      <c r="E94" s="8" t="e">
        <f t="shared" si="47"/>
        <v>#DIV/0!</v>
      </c>
      <c r="F94" s="9">
        <f>COUNTIF('GESTION ADMINISTRATIVA'!L8:L26,"2")</f>
        <v>0</v>
      </c>
      <c r="G94" s="8" t="e">
        <f t="shared" si="48"/>
        <v>#DIV/0!</v>
      </c>
      <c r="H94" s="9">
        <f>COUNTIF('GESTION ADMINISTRATIVA'!L8:L26,"3")</f>
        <v>0</v>
      </c>
      <c r="I94" s="8" t="e">
        <f t="shared" si="49"/>
        <v>#DIV/0!</v>
      </c>
      <c r="J94" s="9">
        <f>COUNTIF('GESTION ADMINISTRATIVA'!L8:L26,"4")</f>
        <v>0</v>
      </c>
      <c r="K94" s="8" t="e">
        <f t="shared" si="50"/>
        <v>#DIV/0!</v>
      </c>
      <c r="L94" s="15"/>
      <c r="M94" s="32" t="e">
        <f t="shared" si="46"/>
        <v>#DIV/0!</v>
      </c>
      <c r="N94" s="44"/>
      <c r="O94" s="44"/>
      <c r="P94" s="44"/>
      <c r="Q94" s="44"/>
      <c r="R94" s="44"/>
      <c r="S94" s="44"/>
      <c r="T94" s="46"/>
    </row>
    <row r="95" spans="1:22" ht="27" customHeight="1" thickBot="1" x14ac:dyDescent="0.25">
      <c r="A95" s="44"/>
      <c r="B95" s="10"/>
      <c r="C95" s="18" t="s">
        <v>74</v>
      </c>
      <c r="D95" s="7">
        <f>COUNTIF('GESTION ADMINISTRATIVA'!M8:M26,"1")</f>
        <v>0</v>
      </c>
      <c r="E95" s="8" t="e">
        <f t="shared" si="47"/>
        <v>#DIV/0!</v>
      </c>
      <c r="F95" s="9">
        <f>COUNTIF('GESTION ADMINISTRATIVA'!M8:M26,"2")</f>
        <v>0</v>
      </c>
      <c r="G95" s="8" t="e">
        <f t="shared" si="48"/>
        <v>#DIV/0!</v>
      </c>
      <c r="H95" s="9">
        <f>COUNTIF('GESTION ADMINISTRATIVA'!M8:M26,"3")</f>
        <v>0</v>
      </c>
      <c r="I95" s="8" t="e">
        <f t="shared" si="49"/>
        <v>#DIV/0!</v>
      </c>
      <c r="J95" s="9">
        <f>COUNTIF('GESTION ADMINISTRATIVA'!M8:M26,"4")</f>
        <v>0</v>
      </c>
      <c r="K95" s="8" t="e">
        <f t="shared" si="50"/>
        <v>#DIV/0!</v>
      </c>
      <c r="L95" s="15"/>
      <c r="M95" s="32" t="e">
        <f t="shared" si="46"/>
        <v>#DIV/0!</v>
      </c>
      <c r="N95" s="44"/>
      <c r="O95" s="44"/>
      <c r="P95" s="44"/>
      <c r="Q95" s="44"/>
      <c r="R95" s="44"/>
      <c r="S95" s="44"/>
      <c r="T95" s="46"/>
    </row>
    <row r="96" spans="1:22" ht="31.15" customHeight="1" thickTop="1" thickBot="1" x14ac:dyDescent="0.25">
      <c r="A96" s="44"/>
      <c r="B96" s="178" t="s">
        <v>162</v>
      </c>
      <c r="C96" s="179"/>
      <c r="D96" s="40">
        <f>SUM(D89:D95)</f>
        <v>0</v>
      </c>
      <c r="E96" s="43" t="e">
        <f t="shared" si="47"/>
        <v>#DIV/0!</v>
      </c>
      <c r="F96" s="40">
        <f>SUM(F89:F95)</f>
        <v>0</v>
      </c>
      <c r="G96" s="43" t="e">
        <f t="shared" si="48"/>
        <v>#DIV/0!</v>
      </c>
      <c r="H96" s="40">
        <f>SUM(H89:H95)</f>
        <v>0</v>
      </c>
      <c r="I96" s="43" t="e">
        <f t="shared" si="49"/>
        <v>#DIV/0!</v>
      </c>
      <c r="J96" s="40">
        <f>SUM(J89:J95)</f>
        <v>0</v>
      </c>
      <c r="K96" s="43" t="e">
        <f t="shared" si="50"/>
        <v>#DIV/0!</v>
      </c>
      <c r="L96" s="28"/>
      <c r="M96" s="39" t="e">
        <f t="shared" si="46"/>
        <v>#DIV/0!</v>
      </c>
      <c r="N96" s="44"/>
      <c r="O96" s="44"/>
      <c r="P96" s="44"/>
      <c r="Q96" s="44"/>
      <c r="R96" s="44"/>
      <c r="S96" s="44"/>
      <c r="T96" s="46"/>
    </row>
    <row r="97" spans="1:20" ht="13.5" thickTop="1" x14ac:dyDescent="0.2">
      <c r="A97" s="44"/>
      <c r="N97" s="44"/>
      <c r="O97" s="44"/>
      <c r="P97" s="44"/>
      <c r="Q97" s="44"/>
      <c r="R97" s="44"/>
      <c r="S97" s="44"/>
      <c r="T97" s="46"/>
    </row>
    <row r="98" spans="1:20" ht="37.9" customHeight="1" x14ac:dyDescent="0.2">
      <c r="A98" s="44"/>
      <c r="B98" s="6"/>
      <c r="C98" s="18" t="s">
        <v>163</v>
      </c>
      <c r="D98" s="7">
        <f>COUNTIF('GESTION ADMINISTRATIVA'!N8:N26,"1")</f>
        <v>0</v>
      </c>
      <c r="E98" s="8" t="e">
        <f>D98/SUM(D98,F98,H98,J98)</f>
        <v>#DIV/0!</v>
      </c>
      <c r="F98" s="9">
        <f>COUNTIF('GESTION ADMINISTRATIVA'!N8:N26,"2")</f>
        <v>0</v>
      </c>
      <c r="G98" s="8" t="e">
        <f>F98/SUM(D98,F98,H98,J98)</f>
        <v>#DIV/0!</v>
      </c>
      <c r="H98" s="9">
        <f>COUNTIF('GESTION ADMINISTRATIVA'!N8:N26,"3")</f>
        <v>0</v>
      </c>
      <c r="I98" s="8" t="e">
        <f>H98/SUM(D98,F98,H98,J98)</f>
        <v>#DIV/0!</v>
      </c>
      <c r="J98" s="9">
        <f>COUNTIF('GESTION ADMINISTRATIVA'!N8:N26,"4")</f>
        <v>0</v>
      </c>
      <c r="K98" s="8" t="e">
        <f>J98/SUM(D98,F98,H98,J98)</f>
        <v>#DIV/0!</v>
      </c>
      <c r="L98" s="15"/>
      <c r="M98" s="32" t="e">
        <f t="shared" si="46"/>
        <v>#DIV/0!</v>
      </c>
      <c r="N98" s="44"/>
      <c r="O98" s="44"/>
      <c r="P98" s="44"/>
      <c r="Q98" s="44"/>
      <c r="R98" s="44"/>
      <c r="S98" s="44"/>
      <c r="T98" s="46"/>
    </row>
    <row r="99" spans="1:20" ht="30" customHeight="1" thickBot="1" x14ac:dyDescent="0.25">
      <c r="A99" s="44"/>
      <c r="B99" s="10"/>
      <c r="C99" s="18" t="s">
        <v>90</v>
      </c>
      <c r="D99" s="7">
        <f>COUNTIF('GESTION ADMINISTRATIVA'!O8:O26,"1")</f>
        <v>0</v>
      </c>
      <c r="E99" s="8" t="e">
        <f t="shared" ref="E99:E100" si="51">D99/SUM(D99,F99,H99,J99)</f>
        <v>#DIV/0!</v>
      </c>
      <c r="F99" s="9">
        <f>COUNTIF('GESTION ADMINISTRATIVA'!O8:O26,"2")</f>
        <v>0</v>
      </c>
      <c r="G99" s="8" t="e">
        <f t="shared" ref="G99:G100" si="52">F99/SUM(D99,F99,H99,J99)</f>
        <v>#DIV/0!</v>
      </c>
      <c r="H99" s="9">
        <f>COUNTIF('GESTION ADMINISTRATIVA'!O8:O26,"3")</f>
        <v>0</v>
      </c>
      <c r="I99" s="8" t="e">
        <f t="shared" ref="I99:I100" si="53">H99/SUM(D99,F99,H99,J99)</f>
        <v>#DIV/0!</v>
      </c>
      <c r="J99" s="9">
        <f>COUNTIF('GESTION ADMINISTRATIVA'!O8:O26,"4")</f>
        <v>0</v>
      </c>
      <c r="K99" s="8" t="e">
        <f>J99/SUM(D99,F99,H99,J99)</f>
        <v>#DIV/0!</v>
      </c>
      <c r="L99" s="15"/>
      <c r="M99" s="32" t="e">
        <f t="shared" si="46"/>
        <v>#DIV/0!</v>
      </c>
      <c r="N99" s="44"/>
      <c r="O99" s="44"/>
      <c r="P99" s="44"/>
      <c r="Q99" s="44"/>
      <c r="R99" s="44"/>
      <c r="S99" s="44"/>
      <c r="T99" s="46"/>
    </row>
    <row r="100" spans="1:20" ht="33" customHeight="1" thickTop="1" thickBot="1" x14ac:dyDescent="0.25">
      <c r="A100" s="44"/>
      <c r="B100" s="178" t="s">
        <v>175</v>
      </c>
      <c r="C100" s="179"/>
      <c r="D100" s="40">
        <f>SUM(D98:D99)</f>
        <v>0</v>
      </c>
      <c r="E100" s="43" t="e">
        <f t="shared" si="51"/>
        <v>#DIV/0!</v>
      </c>
      <c r="F100" s="40">
        <f>SUM(F98:F99)</f>
        <v>0</v>
      </c>
      <c r="G100" s="43" t="e">
        <f t="shared" si="52"/>
        <v>#DIV/0!</v>
      </c>
      <c r="H100" s="40">
        <f>SUM(H98:H99)</f>
        <v>0</v>
      </c>
      <c r="I100" s="43" t="e">
        <f t="shared" si="53"/>
        <v>#DIV/0!</v>
      </c>
      <c r="J100" s="40">
        <f>SUM(J98:J99)</f>
        <v>0</v>
      </c>
      <c r="K100" s="43" t="e">
        <f>J100/SUM(D100,F100,H100,J100)</f>
        <v>#DIV/0!</v>
      </c>
      <c r="L100" s="28"/>
      <c r="M100" s="39" t="e">
        <f t="shared" si="46"/>
        <v>#DIV/0!</v>
      </c>
      <c r="N100" s="44"/>
      <c r="O100" s="44"/>
      <c r="P100" s="44"/>
      <c r="Q100" s="44"/>
      <c r="R100" s="44"/>
      <c r="S100" s="44"/>
      <c r="T100" s="46"/>
    </row>
    <row r="101" spans="1:20" ht="13.5" thickTop="1" x14ac:dyDescent="0.2">
      <c r="A101" s="44"/>
      <c r="N101" s="44"/>
      <c r="O101" s="44"/>
      <c r="P101" s="44"/>
      <c r="Q101" s="44"/>
      <c r="R101" s="44"/>
      <c r="S101" s="44"/>
      <c r="T101" s="46"/>
    </row>
    <row r="102" spans="1:20" ht="27" customHeight="1" x14ac:dyDescent="0.2">
      <c r="A102" s="44"/>
      <c r="B102" s="6"/>
      <c r="C102" s="18" t="s">
        <v>75</v>
      </c>
      <c r="D102" s="7">
        <f>COUNTIF('GESTION ADMINISTRATIVA'!P8:P26,"1")</f>
        <v>0</v>
      </c>
      <c r="E102" s="8" t="e">
        <f>D102/SUM(D102,F102,H102,J102)</f>
        <v>#DIV/0!</v>
      </c>
      <c r="F102" s="9">
        <f>COUNTIF('GESTION ADMINISTRATIVA'!P8:P26,"2")</f>
        <v>0</v>
      </c>
      <c r="G102" s="8" t="e">
        <f>F102/SUM(D102,F102,H102,J102)</f>
        <v>#DIV/0!</v>
      </c>
      <c r="H102" s="9">
        <f>COUNTIF('GESTION ADMINISTRATIVA'!P8:P26,"3")</f>
        <v>0</v>
      </c>
      <c r="I102" s="8" t="e">
        <f>H102/SUM(D102,F102,H102,J102)</f>
        <v>#DIV/0!</v>
      </c>
      <c r="J102" s="9">
        <f>COUNTIF('GESTION ADMINISTRATIVA'!P8:P26,"4")</f>
        <v>0</v>
      </c>
      <c r="K102" s="8" t="e">
        <f>J102/SUM(D102,F102,H102,J102)</f>
        <v>#DIV/0!</v>
      </c>
      <c r="L102" s="15"/>
      <c r="M102" s="32" t="e">
        <f t="shared" si="46"/>
        <v>#DIV/0!</v>
      </c>
      <c r="N102" s="44"/>
      <c r="O102" s="44"/>
      <c r="P102" s="44"/>
      <c r="Q102" s="44"/>
      <c r="R102" s="44"/>
      <c r="S102" s="44"/>
      <c r="T102" s="46"/>
    </row>
    <row r="103" spans="1:20" ht="27" customHeight="1" x14ac:dyDescent="0.2">
      <c r="A103" s="44"/>
      <c r="B103" s="10"/>
      <c r="C103" s="18" t="s">
        <v>76</v>
      </c>
      <c r="D103" s="7">
        <f>COUNTIF('GESTION ADMINISTRATIVA'!Q8:Q26,"1")</f>
        <v>0</v>
      </c>
      <c r="E103" s="8" t="e">
        <f t="shared" ref="E103:E108" si="54">D103/SUM(D103,F103,H103,J103)</f>
        <v>#DIV/0!</v>
      </c>
      <c r="F103" s="9">
        <f>COUNTIF('GESTION ADMINISTRATIVA'!Q8:Q26,"2")</f>
        <v>0</v>
      </c>
      <c r="G103" s="8" t="e">
        <f t="shared" ref="G103:G108" si="55">F103/SUM(D103,F103,H103,J103)</f>
        <v>#DIV/0!</v>
      </c>
      <c r="H103" s="9">
        <f>COUNTIF('GESTION ADMINISTRATIVA'!Q8:Q26,"3")</f>
        <v>0</v>
      </c>
      <c r="I103" s="8" t="e">
        <f t="shared" ref="I103:I108" si="56">H103/SUM(D103,F103,H103,J103)</f>
        <v>#DIV/0!</v>
      </c>
      <c r="J103" s="9">
        <f>COUNTIF('GESTION ADMINISTRATIVA'!Q8:Q26,"4")</f>
        <v>0</v>
      </c>
      <c r="K103" s="8" t="e">
        <f>J103/SUM(D103,F103,H103,J103)</f>
        <v>#DIV/0!</v>
      </c>
      <c r="L103" s="15"/>
      <c r="M103" s="32" t="e">
        <f t="shared" si="46"/>
        <v>#DIV/0!</v>
      </c>
      <c r="N103" s="44"/>
      <c r="O103" s="44"/>
      <c r="P103" s="44"/>
      <c r="Q103" s="44"/>
      <c r="R103" s="44"/>
      <c r="S103" s="44"/>
      <c r="T103" s="46"/>
    </row>
    <row r="104" spans="1:20" ht="27" customHeight="1" x14ac:dyDescent="0.2">
      <c r="A104" s="44"/>
      <c r="B104" s="10"/>
      <c r="C104" s="18" t="s">
        <v>77</v>
      </c>
      <c r="D104" s="7">
        <f>COUNTIF('GESTION ADMINISTRATIVA'!R8:R26,"1")</f>
        <v>0</v>
      </c>
      <c r="E104" s="8" t="e">
        <f t="shared" si="54"/>
        <v>#DIV/0!</v>
      </c>
      <c r="F104" s="9">
        <f>COUNTIF('GESTION ADMINISTRATIVA'!R8:R26,"2")</f>
        <v>0</v>
      </c>
      <c r="G104" s="8" t="e">
        <f t="shared" si="55"/>
        <v>#DIV/0!</v>
      </c>
      <c r="H104" s="9">
        <f>COUNTIF('GESTION ADMINISTRATIVA'!R8:R26,"3")</f>
        <v>0</v>
      </c>
      <c r="I104" s="8" t="e">
        <f t="shared" si="56"/>
        <v>#DIV/0!</v>
      </c>
      <c r="J104" s="9">
        <f>COUNTIF('GESTION ADMINISTRATIVA'!R8:R26,"4")</f>
        <v>0</v>
      </c>
      <c r="K104" s="8" t="e">
        <f t="shared" ref="K104:K108" si="57">J104/SUM(D104,F104,H104,J104)</f>
        <v>#DIV/0!</v>
      </c>
      <c r="L104" s="15"/>
      <c r="M104" s="32" t="e">
        <f t="shared" si="46"/>
        <v>#DIV/0!</v>
      </c>
      <c r="N104" s="44"/>
      <c r="O104" s="44"/>
      <c r="P104" s="44"/>
      <c r="Q104" s="44"/>
      <c r="R104" s="44"/>
      <c r="S104" s="44"/>
      <c r="T104" s="46"/>
    </row>
    <row r="105" spans="1:20" ht="27" customHeight="1" x14ac:dyDescent="0.2">
      <c r="A105" s="44"/>
      <c r="B105" s="10"/>
      <c r="C105" s="18" t="s">
        <v>78</v>
      </c>
      <c r="D105" s="7">
        <f>COUNTIF('GESTION ADMINISTRATIVA'!S8:S26,"1")</f>
        <v>0</v>
      </c>
      <c r="E105" s="8" t="e">
        <f t="shared" si="54"/>
        <v>#DIV/0!</v>
      </c>
      <c r="F105" s="9">
        <f>COUNTIF('GESTION ADMINISTRATIVA'!S8:S26,"2")</f>
        <v>0</v>
      </c>
      <c r="G105" s="8" t="e">
        <f t="shared" si="55"/>
        <v>#DIV/0!</v>
      </c>
      <c r="H105" s="9">
        <f>COUNTIF('GESTION ADMINISTRATIVA'!S8:S26,"3")</f>
        <v>0</v>
      </c>
      <c r="I105" s="8" t="e">
        <f t="shared" si="56"/>
        <v>#DIV/0!</v>
      </c>
      <c r="J105" s="9">
        <f>COUNTIF('GESTION ADMINISTRATIVA'!S8:S26,"4")</f>
        <v>0</v>
      </c>
      <c r="K105" s="8" t="e">
        <f t="shared" si="57"/>
        <v>#DIV/0!</v>
      </c>
      <c r="L105" s="15"/>
      <c r="M105" s="32" t="e">
        <f t="shared" si="46"/>
        <v>#DIV/0!</v>
      </c>
      <c r="N105" s="44"/>
      <c r="O105" s="44"/>
      <c r="P105" s="44"/>
      <c r="Q105" s="44"/>
      <c r="R105" s="44"/>
      <c r="S105" s="44"/>
      <c r="T105" s="46"/>
    </row>
    <row r="106" spans="1:20" ht="27" customHeight="1" x14ac:dyDescent="0.2">
      <c r="A106" s="44"/>
      <c r="B106" s="10"/>
      <c r="C106" s="18" t="s">
        <v>164</v>
      </c>
      <c r="D106" s="7">
        <f>COUNTIF('GESTION ADMINISTRATIVA'!T8:T26,"1")</f>
        <v>0</v>
      </c>
      <c r="E106" s="8" t="e">
        <f t="shared" si="54"/>
        <v>#DIV/0!</v>
      </c>
      <c r="F106" s="9">
        <f>COUNTIF('GESTION ADMINISTRATIVA'!T8:T26,"2")</f>
        <v>0</v>
      </c>
      <c r="G106" s="8" t="e">
        <f t="shared" si="55"/>
        <v>#DIV/0!</v>
      </c>
      <c r="H106" s="9">
        <f>COUNTIF('GESTION ADMINISTRATIVA'!T8:T26,"3")</f>
        <v>0</v>
      </c>
      <c r="I106" s="8" t="e">
        <f t="shared" si="56"/>
        <v>#DIV/0!</v>
      </c>
      <c r="J106" s="9">
        <f>COUNTIF('GESTION ADMINISTRATIVA'!T8:T26,"4")</f>
        <v>0</v>
      </c>
      <c r="K106" s="8" t="e">
        <f t="shared" si="57"/>
        <v>#DIV/0!</v>
      </c>
      <c r="L106" s="15"/>
      <c r="M106" s="32" t="e">
        <f t="shared" si="46"/>
        <v>#DIV/0!</v>
      </c>
      <c r="N106" s="44"/>
      <c r="O106" s="44"/>
      <c r="P106" s="44"/>
      <c r="Q106" s="44"/>
      <c r="R106" s="44"/>
      <c r="S106" s="44"/>
      <c r="T106" s="46"/>
    </row>
    <row r="107" spans="1:20" ht="27" customHeight="1" x14ac:dyDescent="0.2">
      <c r="A107" s="44"/>
      <c r="B107" s="10"/>
      <c r="C107" s="18" t="s">
        <v>80</v>
      </c>
      <c r="D107" s="7">
        <f>COUNTIF('GESTION ADMINISTRATIVA'!U8:U26,"1")</f>
        <v>0</v>
      </c>
      <c r="E107" s="8" t="e">
        <f t="shared" si="54"/>
        <v>#DIV/0!</v>
      </c>
      <c r="F107" s="9">
        <f>COUNTIF('GESTION ADMINISTRATIVA'!U8:U26,"2")</f>
        <v>0</v>
      </c>
      <c r="G107" s="8" t="e">
        <f t="shared" si="55"/>
        <v>#DIV/0!</v>
      </c>
      <c r="H107" s="9">
        <f>COUNTIF('GESTION ADMINISTRATIVA'!U8:U26,"3")</f>
        <v>0</v>
      </c>
      <c r="I107" s="8" t="e">
        <f t="shared" si="56"/>
        <v>#DIV/0!</v>
      </c>
      <c r="J107" s="9">
        <f>COUNTIF('GESTION ADMINISTRATIVA'!U8:U26,"4")</f>
        <v>0</v>
      </c>
      <c r="K107" s="8" t="e">
        <f t="shared" si="57"/>
        <v>#DIV/0!</v>
      </c>
      <c r="L107" s="15"/>
      <c r="M107" s="32" t="e">
        <f t="shared" si="46"/>
        <v>#DIV/0!</v>
      </c>
      <c r="N107" s="44"/>
      <c r="O107" s="44"/>
      <c r="P107" s="44"/>
      <c r="Q107" s="44"/>
      <c r="R107" s="44"/>
      <c r="S107" s="44"/>
      <c r="T107" s="46"/>
    </row>
    <row r="108" spans="1:20" ht="27" customHeight="1" x14ac:dyDescent="0.2">
      <c r="A108" s="44"/>
      <c r="B108" s="10"/>
      <c r="C108" s="18" t="s">
        <v>165</v>
      </c>
      <c r="D108" s="7">
        <f>COUNTIF('GESTION ADMINISTRATIVA'!V8:V26,"1")</f>
        <v>0</v>
      </c>
      <c r="E108" s="8" t="e">
        <f t="shared" si="54"/>
        <v>#DIV/0!</v>
      </c>
      <c r="F108" s="9">
        <f>COUNTIF('GESTION ADMINISTRATIVA'!V8:V26,"2")</f>
        <v>0</v>
      </c>
      <c r="G108" s="8" t="e">
        <f t="shared" si="55"/>
        <v>#DIV/0!</v>
      </c>
      <c r="H108" s="9">
        <f>COUNTIF('GESTION ADMINISTRATIVA'!V8:V26,"3")</f>
        <v>0</v>
      </c>
      <c r="I108" s="8" t="e">
        <f t="shared" si="56"/>
        <v>#DIV/0!</v>
      </c>
      <c r="J108" s="9">
        <f>COUNTIF('GESTION ADMINISTRATIVA'!V8:V26,"4")</f>
        <v>0</v>
      </c>
      <c r="K108" s="8" t="e">
        <f t="shared" si="57"/>
        <v>#DIV/0!</v>
      </c>
      <c r="L108" s="15"/>
      <c r="M108" s="32" t="e">
        <f t="shared" si="46"/>
        <v>#DIV/0!</v>
      </c>
      <c r="N108" s="44"/>
      <c r="O108" s="44"/>
      <c r="P108" s="44"/>
      <c r="Q108" s="44"/>
      <c r="R108" s="44"/>
      <c r="S108" s="44"/>
      <c r="T108" s="46"/>
    </row>
    <row r="109" spans="1:20" ht="27" customHeight="1" x14ac:dyDescent="0.2">
      <c r="A109" s="44"/>
      <c r="B109" s="10"/>
      <c r="C109" s="18" t="s">
        <v>82</v>
      </c>
      <c r="D109" s="7">
        <f>COUNTIF('GESTION ADMINISTRATIVA'!W8:W26,"1")</f>
        <v>0</v>
      </c>
      <c r="E109" s="8" t="e">
        <f t="shared" ref="E109:E111" si="58">D109/SUM(D109,F109,H109,J109)</f>
        <v>#DIV/0!</v>
      </c>
      <c r="F109" s="9">
        <f>COUNTIF('GESTION ADMINISTRATIVA'!W8:W26,"2")</f>
        <v>0</v>
      </c>
      <c r="G109" s="8" t="e">
        <f t="shared" ref="G109:G111" si="59">F109/SUM(D109,F109,H109,J109)</f>
        <v>#DIV/0!</v>
      </c>
      <c r="H109" s="9">
        <f>COUNTIF('GESTION ADMINISTRATIVA'!W8:W26,"3")</f>
        <v>0</v>
      </c>
      <c r="I109" s="8" t="e">
        <f t="shared" ref="I109:I111" si="60">H109/SUM(D109,F109,H109,J109)</f>
        <v>#DIV/0!</v>
      </c>
      <c r="J109" s="9">
        <f>COUNTIF('GESTION ADMINISTRATIVA'!W8:W26,"4")</f>
        <v>0</v>
      </c>
      <c r="K109" s="8" t="e">
        <f t="shared" ref="K109:K111" si="61">J109/SUM(D109,F109,H109,J109)</f>
        <v>#DIV/0!</v>
      </c>
      <c r="L109" s="15"/>
      <c r="M109" s="32" t="e">
        <f t="shared" si="46"/>
        <v>#DIV/0!</v>
      </c>
      <c r="N109" s="44"/>
      <c r="O109" s="44"/>
      <c r="P109" s="44"/>
      <c r="Q109" s="44"/>
      <c r="R109" s="44"/>
      <c r="S109" s="44"/>
      <c r="T109" s="46"/>
    </row>
    <row r="110" spans="1:20" ht="27" customHeight="1" x14ac:dyDescent="0.2">
      <c r="A110" s="44"/>
      <c r="B110" s="10"/>
      <c r="C110" s="18" t="s">
        <v>83</v>
      </c>
      <c r="D110" s="7">
        <f>COUNTIF('GESTION ADMINISTRATIVA'!X8:X26,"1")</f>
        <v>0</v>
      </c>
      <c r="E110" s="8" t="e">
        <f t="shared" si="58"/>
        <v>#DIV/0!</v>
      </c>
      <c r="F110" s="9">
        <f>COUNTIF('GESTION ADMINISTRATIVA'!X8:X26,"2")</f>
        <v>0</v>
      </c>
      <c r="G110" s="8" t="e">
        <f t="shared" si="59"/>
        <v>#DIV/0!</v>
      </c>
      <c r="H110" s="9">
        <f>COUNTIF('GESTION ADMINISTRATIVA'!X8:X26,"3")</f>
        <v>0</v>
      </c>
      <c r="I110" s="8" t="e">
        <f t="shared" si="60"/>
        <v>#DIV/0!</v>
      </c>
      <c r="J110" s="9">
        <f>COUNTIF('GESTION ADMINISTRATIVA'!X8:X26,"4")</f>
        <v>0</v>
      </c>
      <c r="K110" s="8" t="e">
        <f t="shared" si="61"/>
        <v>#DIV/0!</v>
      </c>
      <c r="L110" s="15"/>
      <c r="M110" s="32" t="e">
        <f t="shared" si="46"/>
        <v>#DIV/0!</v>
      </c>
      <c r="N110" s="44"/>
      <c r="O110" s="44"/>
      <c r="P110" s="44"/>
      <c r="Q110" s="44"/>
      <c r="R110" s="44"/>
      <c r="S110" s="44"/>
      <c r="T110" s="46"/>
    </row>
    <row r="111" spans="1:20" ht="27" customHeight="1" thickBot="1" x14ac:dyDescent="0.25">
      <c r="A111" s="44"/>
      <c r="B111" s="10"/>
      <c r="C111" s="18" t="s">
        <v>84</v>
      </c>
      <c r="D111" s="7">
        <f>COUNTIF('GESTION ADMINISTRATIVA'!Y8:Y26,"1")</f>
        <v>0</v>
      </c>
      <c r="E111" s="8" t="e">
        <f t="shared" si="58"/>
        <v>#DIV/0!</v>
      </c>
      <c r="F111" s="9">
        <f>COUNTIF('GESTION ADMINISTRATIVA'!Y8:Y26,"2")</f>
        <v>0</v>
      </c>
      <c r="G111" s="8" t="e">
        <f t="shared" si="59"/>
        <v>#DIV/0!</v>
      </c>
      <c r="H111" s="9">
        <f>COUNTIF('GESTION ADMINISTRATIVA'!Y8:Y26,"3")</f>
        <v>0</v>
      </c>
      <c r="I111" s="8" t="e">
        <f t="shared" si="60"/>
        <v>#DIV/0!</v>
      </c>
      <c r="J111" s="9">
        <f>COUNTIF('GESTION ADMINISTRATIVA'!Y8:Y26,"4")</f>
        <v>0</v>
      </c>
      <c r="K111" s="8" t="e">
        <f t="shared" si="61"/>
        <v>#DIV/0!</v>
      </c>
      <c r="L111" s="15"/>
      <c r="M111" s="32" t="e">
        <f t="shared" si="46"/>
        <v>#DIV/0!</v>
      </c>
      <c r="N111" s="44"/>
      <c r="O111" s="44"/>
      <c r="P111" s="44"/>
      <c r="Q111" s="44"/>
      <c r="R111" s="44"/>
      <c r="S111" s="44"/>
      <c r="T111" s="46"/>
    </row>
    <row r="112" spans="1:20" ht="19.899999999999999" customHeight="1" thickTop="1" thickBot="1" x14ac:dyDescent="0.25">
      <c r="A112" s="44"/>
      <c r="B112" s="171" t="s">
        <v>92</v>
      </c>
      <c r="C112" s="172"/>
      <c r="D112" s="40">
        <f>SUM(D102:D111)</f>
        <v>0</v>
      </c>
      <c r="E112" s="43" t="e">
        <f>D112/SUM(D112,F112,H112,J112)</f>
        <v>#DIV/0!</v>
      </c>
      <c r="F112" s="40">
        <f>SUM(F102:F111)</f>
        <v>0</v>
      </c>
      <c r="G112" s="43" t="e">
        <f t="shared" ref="G112" si="62">F112/SUM(D112,F112,H112,J112)</f>
        <v>#DIV/0!</v>
      </c>
      <c r="H112" s="40">
        <f>SUM(H102:H111)</f>
        <v>0</v>
      </c>
      <c r="I112" s="43" t="e">
        <f t="shared" ref="I112" si="63">H112/SUM(D112,F112,H112,J112)</f>
        <v>#DIV/0!</v>
      </c>
      <c r="J112" s="40">
        <f>SUM(J102:J111)</f>
        <v>0</v>
      </c>
      <c r="K112" s="43" t="e">
        <f t="shared" ref="K112" si="64">J112/SUM(D112,F112,H112,J112)</f>
        <v>#DIV/0!</v>
      </c>
      <c r="L112" s="28"/>
      <c r="M112" s="39" t="e">
        <f t="shared" si="46"/>
        <v>#DIV/0!</v>
      </c>
      <c r="N112" s="44"/>
      <c r="O112" s="44"/>
      <c r="P112" s="44"/>
      <c r="Q112" s="44"/>
      <c r="R112" s="44"/>
      <c r="S112" s="44"/>
      <c r="T112" s="46"/>
    </row>
    <row r="113" spans="1:22" ht="13.5" thickTop="1" x14ac:dyDescent="0.2">
      <c r="A113" s="44"/>
      <c r="N113" s="44"/>
      <c r="O113" s="44"/>
      <c r="P113" s="44"/>
      <c r="Q113" s="44"/>
      <c r="R113" s="44"/>
      <c r="S113" s="44"/>
      <c r="T113" s="46"/>
    </row>
    <row r="114" spans="1:22" ht="27" customHeight="1" x14ac:dyDescent="0.2">
      <c r="A114" s="44"/>
      <c r="B114" s="6"/>
      <c r="C114" s="18" t="s">
        <v>166</v>
      </c>
      <c r="D114" s="7">
        <f>COUNTIF('GESTION ADMINISTRATIVA'!Z8:Z26,"1")</f>
        <v>0</v>
      </c>
      <c r="E114" s="8" t="e">
        <f t="shared" ref="E114:E118" si="65">D114/SUM(D114,F114,H114,J114)</f>
        <v>#DIV/0!</v>
      </c>
      <c r="F114" s="9">
        <f>COUNTIF('GESTION ADMINISTRATIVA'!Z8:Z26,"2")</f>
        <v>0</v>
      </c>
      <c r="G114" s="8" t="e">
        <f t="shared" ref="G114:G118" si="66">F114/SUM(D114,F114,H114,J114)</f>
        <v>#DIV/0!</v>
      </c>
      <c r="H114" s="9">
        <f>COUNTIF('GESTION ADMINISTRATIVA'!Z8:Z26,"3")</f>
        <v>0</v>
      </c>
      <c r="I114" s="8" t="e">
        <f t="shared" ref="I114:I118" si="67">H114/SUM(D114,F114,H114,J114)</f>
        <v>#DIV/0!</v>
      </c>
      <c r="J114" s="9">
        <f>COUNTIF('GESTION ADMINISTRATIVA'!Z8:Z26,"4")</f>
        <v>0</v>
      </c>
      <c r="K114" s="8" t="e">
        <f t="shared" ref="K114:K118" si="68">J114/SUM(D114,F114,H114,J114)</f>
        <v>#DIV/0!</v>
      </c>
      <c r="L114" s="15"/>
      <c r="M114" s="32" t="e">
        <f t="shared" si="46"/>
        <v>#DIV/0!</v>
      </c>
      <c r="N114" s="44"/>
      <c r="O114" s="44"/>
      <c r="P114" s="44"/>
      <c r="Q114" s="44"/>
      <c r="R114" s="44"/>
      <c r="S114" s="44"/>
      <c r="T114" s="46"/>
    </row>
    <row r="115" spans="1:22" ht="27" customHeight="1" x14ac:dyDescent="0.2">
      <c r="A115" s="44"/>
      <c r="B115" s="10"/>
      <c r="C115" s="19" t="s">
        <v>86</v>
      </c>
      <c r="D115" s="7">
        <f>COUNTIF('GESTION ADMINISTRATIVA'!AA8:AA26,"1")</f>
        <v>0</v>
      </c>
      <c r="E115" s="8" t="e">
        <f t="shared" si="65"/>
        <v>#DIV/0!</v>
      </c>
      <c r="F115" s="9">
        <f>COUNTIF('GESTION ADMINISTRATIVA'!AA8:AA26,"2")</f>
        <v>0</v>
      </c>
      <c r="G115" s="8" t="e">
        <f t="shared" si="66"/>
        <v>#DIV/0!</v>
      </c>
      <c r="H115" s="9">
        <f>COUNTIF('GESTION ADMINISTRATIVA'!AA8:AA26,"3")</f>
        <v>0</v>
      </c>
      <c r="I115" s="8" t="e">
        <f t="shared" si="67"/>
        <v>#DIV/0!</v>
      </c>
      <c r="J115" s="9">
        <f>COUNTIF('GESTION ADMINISTRATIVA'!AA8:AA26,"4")</f>
        <v>0</v>
      </c>
      <c r="K115" s="8" t="e">
        <f t="shared" si="68"/>
        <v>#DIV/0!</v>
      </c>
      <c r="L115" s="15"/>
      <c r="M115" s="32" t="e">
        <f t="shared" si="46"/>
        <v>#DIV/0!</v>
      </c>
      <c r="N115" s="44"/>
      <c r="O115" s="44"/>
      <c r="P115" s="44"/>
      <c r="Q115" s="44"/>
      <c r="R115" s="44"/>
      <c r="S115" s="44"/>
      <c r="T115" s="46"/>
    </row>
    <row r="116" spans="1:22" ht="27" customHeight="1" x14ac:dyDescent="0.2">
      <c r="A116" s="44"/>
      <c r="B116" s="10"/>
      <c r="C116" s="19" t="s">
        <v>87</v>
      </c>
      <c r="D116" s="7">
        <f>COUNTIF('GESTION ADMINISTRATIVA'!AB8:AB26,"1")</f>
        <v>0</v>
      </c>
      <c r="E116" s="8" t="e">
        <f t="shared" si="65"/>
        <v>#DIV/0!</v>
      </c>
      <c r="F116" s="9">
        <f>COUNTIF('GESTION ADMINISTRATIVA'!AB8:AB26,"2")</f>
        <v>0</v>
      </c>
      <c r="G116" s="8" t="e">
        <f t="shared" si="66"/>
        <v>#DIV/0!</v>
      </c>
      <c r="H116" s="9">
        <f>COUNTIF('GESTION ADMINISTRATIVA'!AB8:AB26,"3")</f>
        <v>0</v>
      </c>
      <c r="I116" s="8" t="e">
        <f t="shared" si="67"/>
        <v>#DIV/0!</v>
      </c>
      <c r="J116" s="9">
        <f>COUNTIF('GESTION ADMINISTRATIVA'!AB8:AB26,"4")</f>
        <v>0</v>
      </c>
      <c r="K116" s="8" t="e">
        <f t="shared" si="68"/>
        <v>#DIV/0!</v>
      </c>
      <c r="L116" s="15"/>
      <c r="M116" s="32" t="e">
        <f t="shared" si="46"/>
        <v>#DIV/0!</v>
      </c>
      <c r="N116" s="44"/>
      <c r="O116" s="44"/>
      <c r="P116" s="44"/>
      <c r="Q116" s="44"/>
      <c r="R116" s="44"/>
      <c r="S116" s="44"/>
      <c r="T116" s="46"/>
    </row>
    <row r="117" spans="1:22" ht="27" customHeight="1" thickBot="1" x14ac:dyDescent="0.25">
      <c r="A117" s="44"/>
      <c r="B117" s="10"/>
      <c r="C117" s="18" t="s">
        <v>167</v>
      </c>
      <c r="D117" s="7">
        <f>COUNTIF('GESTION ADMINISTRATIVA'!AC8:AC26,"1")</f>
        <v>0</v>
      </c>
      <c r="E117" s="8" t="e">
        <f t="shared" si="65"/>
        <v>#DIV/0!</v>
      </c>
      <c r="F117" s="9">
        <f>COUNTIF('GESTION ADMINISTRATIVA'!AC8:AC26,"2")</f>
        <v>0</v>
      </c>
      <c r="G117" s="8" t="e">
        <f t="shared" si="66"/>
        <v>#DIV/0!</v>
      </c>
      <c r="H117" s="9">
        <f>COUNTIF('GESTION ADMINISTRATIVA'!AC8:AC26,"3")</f>
        <v>0</v>
      </c>
      <c r="I117" s="8" t="e">
        <f t="shared" si="67"/>
        <v>#DIV/0!</v>
      </c>
      <c r="J117" s="9">
        <f>COUNTIF('GESTION ADMINISTRATIVA'!AC8:AC26,"4")</f>
        <v>0</v>
      </c>
      <c r="K117" s="8" t="e">
        <f t="shared" si="68"/>
        <v>#DIV/0!</v>
      </c>
      <c r="L117" s="15"/>
      <c r="M117" s="32" t="e">
        <f t="shared" si="46"/>
        <v>#DIV/0!</v>
      </c>
      <c r="N117" s="44"/>
      <c r="O117" s="44"/>
      <c r="P117" s="44"/>
      <c r="Q117" s="44"/>
      <c r="R117" s="44"/>
      <c r="S117" s="44"/>
      <c r="T117" s="46"/>
    </row>
    <row r="118" spans="1:22" s="11" customFormat="1" ht="19.149999999999999" customHeight="1" thickTop="1" thickBot="1" x14ac:dyDescent="0.3">
      <c r="A118" s="47"/>
      <c r="B118" s="171" t="s">
        <v>93</v>
      </c>
      <c r="C118" s="172"/>
      <c r="D118" s="40">
        <f>SUM(D114:D117)</f>
        <v>0</v>
      </c>
      <c r="E118" s="43" t="e">
        <f t="shared" si="65"/>
        <v>#DIV/0!</v>
      </c>
      <c r="F118" s="40">
        <f>SUM(F114:F117)</f>
        <v>0</v>
      </c>
      <c r="G118" s="43" t="e">
        <f t="shared" si="66"/>
        <v>#DIV/0!</v>
      </c>
      <c r="H118" s="40">
        <f>SUM(H114:H117)</f>
        <v>0</v>
      </c>
      <c r="I118" s="43" t="e">
        <f t="shared" si="67"/>
        <v>#DIV/0!</v>
      </c>
      <c r="J118" s="40">
        <f>SUM(J114:J117)</f>
        <v>0</v>
      </c>
      <c r="K118" s="43" t="e">
        <f t="shared" si="68"/>
        <v>#DIV/0!</v>
      </c>
      <c r="L118" s="28"/>
      <c r="M118" s="39" t="e">
        <f t="shared" si="46"/>
        <v>#DIV/0!</v>
      </c>
      <c r="N118" s="47"/>
      <c r="O118" s="47"/>
      <c r="P118" s="47"/>
      <c r="Q118" s="47"/>
      <c r="R118" s="47"/>
      <c r="S118" s="47"/>
      <c r="T118" s="48"/>
    </row>
    <row r="119" spans="1:22" ht="14.25" thickTop="1" thickBot="1" x14ac:dyDescent="0.25">
      <c r="A119" s="44"/>
      <c r="N119" s="44"/>
      <c r="O119" s="44"/>
      <c r="P119" s="44"/>
      <c r="Q119" s="44"/>
      <c r="R119" s="44"/>
      <c r="S119" s="44"/>
      <c r="T119" s="46"/>
    </row>
    <row r="120" spans="1:22" ht="31.9" customHeight="1" thickTop="1" thickBot="1" x14ac:dyDescent="0.25">
      <c r="A120" s="174"/>
      <c r="B120" s="65" t="s">
        <v>114</v>
      </c>
      <c r="C120" s="65"/>
      <c r="D120" s="65"/>
      <c r="E120" s="65"/>
      <c r="F120" s="184" t="s">
        <v>185</v>
      </c>
      <c r="G120" s="185"/>
      <c r="H120" s="186"/>
      <c r="I120" s="184" t="s">
        <v>180</v>
      </c>
      <c r="J120" s="185"/>
      <c r="K120" s="186"/>
      <c r="L120" s="24"/>
      <c r="M120" s="164" t="s">
        <v>186</v>
      </c>
      <c r="N120" s="44"/>
      <c r="O120" s="44"/>
      <c r="P120" s="44"/>
      <c r="Q120" s="44"/>
      <c r="R120" s="44"/>
      <c r="S120" s="44"/>
      <c r="T120" s="46"/>
      <c r="V120" s="72" t="s">
        <v>112</v>
      </c>
    </row>
    <row r="121" spans="1:22" ht="15.75" customHeight="1" thickTop="1" x14ac:dyDescent="0.2">
      <c r="A121" s="174"/>
      <c r="B121" s="180" t="s">
        <v>119</v>
      </c>
      <c r="C121" s="181"/>
      <c r="D121" s="161">
        <v>1</v>
      </c>
      <c r="E121" s="161"/>
      <c r="F121" s="161">
        <v>2</v>
      </c>
      <c r="G121" s="161"/>
      <c r="H121" s="161">
        <v>3</v>
      </c>
      <c r="I121" s="162"/>
      <c r="J121" s="162">
        <v>4</v>
      </c>
      <c r="K121" s="163"/>
      <c r="L121" s="30"/>
      <c r="M121" s="165"/>
      <c r="N121" s="44"/>
      <c r="O121" s="44"/>
      <c r="P121" s="44"/>
      <c r="Q121" s="44"/>
      <c r="R121" s="44"/>
      <c r="S121" s="44"/>
      <c r="T121" s="46"/>
      <c r="V121" s="169" t="s">
        <v>113</v>
      </c>
    </row>
    <row r="122" spans="1:22" ht="12.75" customHeight="1" thickBot="1" x14ac:dyDescent="0.25">
      <c r="A122" s="174"/>
      <c r="B122" s="182"/>
      <c r="C122" s="183"/>
      <c r="D122" s="17" t="s">
        <v>116</v>
      </c>
      <c r="E122" s="17" t="s">
        <v>115</v>
      </c>
      <c r="F122" s="17" t="s">
        <v>116</v>
      </c>
      <c r="G122" s="17" t="s">
        <v>115</v>
      </c>
      <c r="H122" s="17" t="s">
        <v>116</v>
      </c>
      <c r="I122" s="17" t="s">
        <v>115</v>
      </c>
      <c r="J122" s="17" t="s">
        <v>116</v>
      </c>
      <c r="K122" s="23" t="s">
        <v>115</v>
      </c>
      <c r="L122" s="26"/>
      <c r="M122" s="166"/>
      <c r="N122" s="44"/>
      <c r="O122" s="44"/>
      <c r="P122" s="44"/>
      <c r="Q122" s="44"/>
      <c r="R122" s="44"/>
      <c r="S122" s="44"/>
      <c r="T122" s="46"/>
      <c r="V122" s="170"/>
    </row>
    <row r="123" spans="1:22" ht="27" customHeight="1" thickTop="1" thickBot="1" x14ac:dyDescent="0.25">
      <c r="A123" s="174"/>
      <c r="B123" s="68"/>
      <c r="C123" s="36" t="s">
        <v>168</v>
      </c>
      <c r="D123" s="7">
        <f>COUNTIF('GESTION DE LA COMUNIDAD'!D8:D27,"1")</f>
        <v>0</v>
      </c>
      <c r="E123" s="8" t="e">
        <f t="shared" ref="E123:E127" si="69">D123/SUM(D123,F123,H123,J123)</f>
        <v>#DIV/0!</v>
      </c>
      <c r="F123" s="9">
        <f>COUNTIF('GESTION DE LA COMUNIDAD'!D8:D27,"2")</f>
        <v>0</v>
      </c>
      <c r="G123" s="8" t="e">
        <f t="shared" ref="G123:G127" si="70">F123/SUM(D123,F123,H123,J123)</f>
        <v>#DIV/0!</v>
      </c>
      <c r="H123" s="9">
        <f>COUNTIF('GESTION DE LA COMUNIDAD'!D8:D27,"3")</f>
        <v>0</v>
      </c>
      <c r="I123" s="8" t="e">
        <f t="shared" ref="I123:I127" si="71">H123/SUM(D123,F123,H123,J123)</f>
        <v>#DIV/0!</v>
      </c>
      <c r="J123" s="9">
        <f>COUNTIF('GESTION DE LA COMUNIDAD'!D8:D27,"4")</f>
        <v>0</v>
      </c>
      <c r="K123" s="8" t="e">
        <f t="shared" ref="K123:K127" si="72">J123/SUM(D123,F123,H123,J123)</f>
        <v>#DIV/0!</v>
      </c>
      <c r="L123" s="15"/>
      <c r="M123" s="32" t="e">
        <f t="shared" ref="M123:M143" si="73">IF((E123+G123)&gt;(I123+K123),IF(E123&gt;G123,1,2),IF(I123&gt;K123,3,4))</f>
        <v>#DIV/0!</v>
      </c>
      <c r="N123" s="44"/>
      <c r="O123" s="44"/>
      <c r="P123" s="44"/>
      <c r="Q123" s="44"/>
      <c r="R123" s="44"/>
      <c r="S123" s="44"/>
      <c r="T123" s="46"/>
      <c r="V123" s="72" t="s">
        <v>156</v>
      </c>
    </row>
    <row r="124" spans="1:22" ht="27" customHeight="1" thickTop="1" x14ac:dyDescent="0.2">
      <c r="A124" s="174"/>
      <c r="B124" s="69"/>
      <c r="C124" s="36" t="s">
        <v>95</v>
      </c>
      <c r="D124" s="7">
        <f>COUNTIF('GESTION DE LA COMUNIDAD'!E8:E27,"1")</f>
        <v>0</v>
      </c>
      <c r="E124" s="8" t="e">
        <f t="shared" si="69"/>
        <v>#DIV/0!</v>
      </c>
      <c r="F124" s="9">
        <f>COUNTIF('GESTION DE LA COMUNIDAD'!E8:E27,"2")</f>
        <v>0</v>
      </c>
      <c r="G124" s="8" t="e">
        <f t="shared" si="70"/>
        <v>#DIV/0!</v>
      </c>
      <c r="H124" s="9">
        <f>COUNTIF('GESTION DE LA COMUNIDAD'!E8:E27,"3")</f>
        <v>0</v>
      </c>
      <c r="I124" s="8" t="e">
        <f t="shared" si="71"/>
        <v>#DIV/0!</v>
      </c>
      <c r="J124" s="9">
        <f>COUNTIF('GESTION DE LA COMUNIDAD'!E8:E27,"4")</f>
        <v>0</v>
      </c>
      <c r="K124" s="8" t="e">
        <f t="shared" si="72"/>
        <v>#DIV/0!</v>
      </c>
      <c r="L124" s="15"/>
      <c r="M124" s="32" t="e">
        <f t="shared" si="73"/>
        <v>#DIV/0!</v>
      </c>
      <c r="N124" s="44"/>
      <c r="O124" s="44"/>
      <c r="P124" s="44"/>
      <c r="Q124" s="44"/>
      <c r="R124" s="44"/>
      <c r="S124" s="44"/>
      <c r="T124" s="46"/>
    </row>
    <row r="125" spans="1:22" ht="27" customHeight="1" x14ac:dyDescent="0.2">
      <c r="A125" s="174"/>
      <c r="B125" s="69"/>
      <c r="C125" s="37" t="s">
        <v>96</v>
      </c>
      <c r="D125" s="7">
        <f>COUNTIF('GESTION DE LA COMUNIDAD'!F8:F27,"1")</f>
        <v>0</v>
      </c>
      <c r="E125" s="8" t="e">
        <f t="shared" ref="E125" si="74">D125/SUM(D125,F125,H125,J125)</f>
        <v>#DIV/0!</v>
      </c>
      <c r="F125" s="9">
        <f>COUNTIF('GESTION DE LA COMUNIDAD'!F8:F27,"2")</f>
        <v>0</v>
      </c>
      <c r="G125" s="8" t="e">
        <f t="shared" ref="G125" si="75">F125/SUM(D125,F125,H125,J125)</f>
        <v>#DIV/0!</v>
      </c>
      <c r="H125" s="9">
        <f>COUNTIF('GESTION DE LA COMUNIDAD'!F8:F27,"3")</f>
        <v>0</v>
      </c>
      <c r="I125" s="8" t="e">
        <f t="shared" ref="I125" si="76">H125/SUM(D125,F125,H125,J125)</f>
        <v>#DIV/0!</v>
      </c>
      <c r="J125" s="9">
        <f>COUNTIF('GESTION DE LA COMUNIDAD'!F8:F27,"4")</f>
        <v>0</v>
      </c>
      <c r="K125" s="8" t="e">
        <f t="shared" ref="K125" si="77">J125/SUM(D125,F125,H125,J125)</f>
        <v>#DIV/0!</v>
      </c>
      <c r="L125" s="15"/>
      <c r="M125" s="32" t="e">
        <f t="shared" si="73"/>
        <v>#DIV/0!</v>
      </c>
      <c r="N125" s="44"/>
      <c r="O125" s="44"/>
      <c r="P125" s="44"/>
      <c r="Q125" s="44"/>
      <c r="R125" s="44"/>
      <c r="S125" s="44"/>
      <c r="T125" s="46"/>
    </row>
    <row r="126" spans="1:22" ht="27" customHeight="1" thickBot="1" x14ac:dyDescent="0.25">
      <c r="A126" s="174"/>
      <c r="B126" s="69"/>
      <c r="C126" s="37" t="s">
        <v>97</v>
      </c>
      <c r="D126" s="7">
        <f>COUNTIF('GESTION DE LA COMUNIDAD'!G8:G27,"1")</f>
        <v>0</v>
      </c>
      <c r="E126" s="8" t="e">
        <f t="shared" si="69"/>
        <v>#DIV/0!</v>
      </c>
      <c r="F126" s="9">
        <f>COUNTIF('GESTION DE LA COMUNIDAD'!G8:G27,"2")</f>
        <v>0</v>
      </c>
      <c r="G126" s="8" t="e">
        <f t="shared" si="70"/>
        <v>#DIV/0!</v>
      </c>
      <c r="H126" s="9">
        <f>COUNTIF('GESTION DE LA COMUNIDAD'!G8:G27,"3")</f>
        <v>0</v>
      </c>
      <c r="I126" s="8" t="e">
        <f t="shared" si="71"/>
        <v>#DIV/0!</v>
      </c>
      <c r="J126" s="9">
        <f>COUNTIF('GESTION DE LA COMUNIDAD'!G8:G27,"4")</f>
        <v>0</v>
      </c>
      <c r="K126" s="8" t="e">
        <f t="shared" si="72"/>
        <v>#DIV/0!</v>
      </c>
      <c r="L126" s="15"/>
      <c r="M126" s="32" t="e">
        <f t="shared" si="73"/>
        <v>#DIV/0!</v>
      </c>
      <c r="N126" s="44"/>
      <c r="O126" s="44"/>
      <c r="P126" s="44"/>
      <c r="Q126" s="44"/>
      <c r="R126" s="44"/>
      <c r="S126" s="44"/>
      <c r="T126" s="46"/>
    </row>
    <row r="127" spans="1:22" ht="20.45" customHeight="1" thickTop="1" thickBot="1" x14ac:dyDescent="0.25">
      <c r="A127" s="174"/>
      <c r="B127" s="176" t="s">
        <v>108</v>
      </c>
      <c r="C127" s="177"/>
      <c r="D127" s="40">
        <f>SUM(D123:D126)</f>
        <v>0</v>
      </c>
      <c r="E127" s="43" t="e">
        <f t="shared" si="69"/>
        <v>#DIV/0!</v>
      </c>
      <c r="F127" s="40">
        <f>SUM(F123:F126)</f>
        <v>0</v>
      </c>
      <c r="G127" s="43" t="e">
        <f t="shared" si="70"/>
        <v>#DIV/0!</v>
      </c>
      <c r="H127" s="40">
        <f>SUM(H123:H126)</f>
        <v>0</v>
      </c>
      <c r="I127" s="43" t="e">
        <f t="shared" si="71"/>
        <v>#DIV/0!</v>
      </c>
      <c r="J127" s="40">
        <f>SUM(J123:J126)</f>
        <v>0</v>
      </c>
      <c r="K127" s="43" t="e">
        <f t="shared" si="72"/>
        <v>#DIV/0!</v>
      </c>
      <c r="L127" s="28"/>
      <c r="M127" s="39" t="e">
        <f t="shared" si="73"/>
        <v>#DIV/0!</v>
      </c>
      <c r="N127" s="44"/>
      <c r="O127" s="44"/>
      <c r="P127" s="44"/>
      <c r="Q127" s="44"/>
      <c r="R127" s="44"/>
      <c r="S127" s="44"/>
      <c r="T127" s="46"/>
    </row>
    <row r="128" spans="1:22" ht="13.5" thickTop="1" x14ac:dyDescent="0.2">
      <c r="A128" s="44"/>
      <c r="N128" s="44"/>
      <c r="O128" s="44"/>
      <c r="P128" s="44"/>
      <c r="Q128" s="44"/>
      <c r="R128" s="44"/>
      <c r="S128" s="44"/>
      <c r="T128" s="46"/>
    </row>
    <row r="129" spans="1:20" ht="27" customHeight="1" x14ac:dyDescent="0.2">
      <c r="A129" s="44"/>
      <c r="B129" s="6"/>
      <c r="C129" s="18" t="s">
        <v>98</v>
      </c>
      <c r="D129" s="7">
        <f>COUNTIF('GESTION DE LA COMUNIDAD'!H8:H27,"1")</f>
        <v>0</v>
      </c>
      <c r="E129" s="8" t="e">
        <f t="shared" ref="E129:E133" si="78">D129/SUM(D129,F129,H129,J129)</f>
        <v>#DIV/0!</v>
      </c>
      <c r="F129" s="9">
        <f>COUNTIF('GESTION DE LA COMUNIDAD'!H8:H27,"2")</f>
        <v>0</v>
      </c>
      <c r="G129" s="8" t="e">
        <f t="shared" ref="G129:G133" si="79">F129/SUM(D129,F129,H129,J129)</f>
        <v>#DIV/0!</v>
      </c>
      <c r="H129" s="9">
        <f>COUNTIF('GESTION DE LA COMUNIDAD'!H8:H27,"3")</f>
        <v>0</v>
      </c>
      <c r="I129" s="8" t="e">
        <f t="shared" ref="I129:I133" si="80">H129/SUM(D129,F129,H129,J129)</f>
        <v>#DIV/0!</v>
      </c>
      <c r="J129" s="9">
        <f>COUNTIF('GESTION DE LA COMUNIDAD'!H8:H27,"4")</f>
        <v>0</v>
      </c>
      <c r="K129" s="8" t="e">
        <f t="shared" ref="K129:K133" si="81">J129/SUM(D129,F129,H129,J129)</f>
        <v>#DIV/0!</v>
      </c>
      <c r="L129" s="15"/>
      <c r="M129" s="32" t="e">
        <f t="shared" si="73"/>
        <v>#DIV/0!</v>
      </c>
      <c r="N129" s="44"/>
      <c r="O129" s="44"/>
      <c r="P129" s="44"/>
      <c r="Q129" s="44"/>
      <c r="R129" s="44"/>
      <c r="S129" s="44"/>
      <c r="T129" s="46"/>
    </row>
    <row r="130" spans="1:20" ht="27" customHeight="1" x14ac:dyDescent="0.2">
      <c r="A130" s="44"/>
      <c r="B130" s="10"/>
      <c r="C130" s="18" t="s">
        <v>169</v>
      </c>
      <c r="D130" s="7">
        <f>COUNTIF('GESTION DE LA COMUNIDAD'!I8:I27,"1")</f>
        <v>0</v>
      </c>
      <c r="E130" s="8" t="e">
        <f t="shared" si="78"/>
        <v>#DIV/0!</v>
      </c>
      <c r="F130" s="9">
        <f>COUNTIF('GESTION DE LA COMUNIDAD'!I8:I27,"2")</f>
        <v>0</v>
      </c>
      <c r="G130" s="8" t="e">
        <f t="shared" si="79"/>
        <v>#DIV/0!</v>
      </c>
      <c r="H130" s="9">
        <f>COUNTIF('GESTION DE LA COMUNIDAD'!I8:I27,"3")</f>
        <v>0</v>
      </c>
      <c r="I130" s="8" t="e">
        <f t="shared" si="80"/>
        <v>#DIV/0!</v>
      </c>
      <c r="J130" s="9">
        <f>COUNTIF('GESTION DE LA COMUNIDAD'!I8:I27,"4")</f>
        <v>0</v>
      </c>
      <c r="K130" s="8" t="e">
        <f t="shared" si="81"/>
        <v>#DIV/0!</v>
      </c>
      <c r="L130" s="15"/>
      <c r="M130" s="32" t="e">
        <f t="shared" si="73"/>
        <v>#DIV/0!</v>
      </c>
      <c r="N130" s="44"/>
      <c r="O130" s="44"/>
      <c r="P130" s="44"/>
      <c r="Q130" s="44"/>
      <c r="R130" s="44"/>
      <c r="S130" s="44"/>
      <c r="T130" s="46"/>
    </row>
    <row r="131" spans="1:20" ht="27" customHeight="1" x14ac:dyDescent="0.2">
      <c r="A131" s="44"/>
      <c r="B131" s="10"/>
      <c r="C131" s="18" t="s">
        <v>170</v>
      </c>
      <c r="D131" s="7">
        <f>COUNTIF('GESTION DE LA COMUNIDAD'!J8:J27,"1")</f>
        <v>0</v>
      </c>
      <c r="E131" s="8" t="e">
        <f t="shared" si="78"/>
        <v>#DIV/0!</v>
      </c>
      <c r="F131" s="9">
        <f>COUNTIF('GESTION DE LA COMUNIDAD'!J8:J27,"2")</f>
        <v>0</v>
      </c>
      <c r="G131" s="8" t="e">
        <f t="shared" si="79"/>
        <v>#DIV/0!</v>
      </c>
      <c r="H131" s="9">
        <f>COUNTIF('GESTION DE LA COMUNIDAD'!J8:J27,"3")</f>
        <v>0</v>
      </c>
      <c r="I131" s="8" t="e">
        <f t="shared" si="80"/>
        <v>#DIV/0!</v>
      </c>
      <c r="J131" s="9">
        <f>COUNTIF('GESTION DE LA COMUNIDAD'!J8:J27,"4")</f>
        <v>0</v>
      </c>
      <c r="K131" s="8" t="e">
        <f t="shared" si="81"/>
        <v>#DIV/0!</v>
      </c>
      <c r="L131" s="15"/>
      <c r="M131" s="32" t="e">
        <f t="shared" si="73"/>
        <v>#DIV/0!</v>
      </c>
      <c r="N131" s="44"/>
      <c r="O131" s="44"/>
      <c r="P131" s="44"/>
      <c r="Q131" s="44"/>
      <c r="R131" s="44"/>
      <c r="S131" s="44"/>
      <c r="T131" s="46"/>
    </row>
    <row r="132" spans="1:20" ht="27" customHeight="1" thickBot="1" x14ac:dyDescent="0.25">
      <c r="A132" s="44"/>
      <c r="B132" s="10"/>
      <c r="C132" s="18" t="s">
        <v>171</v>
      </c>
      <c r="D132" s="7">
        <f>COUNTIF('GESTION DE LA COMUNIDAD'!K8:K27,"1")</f>
        <v>0</v>
      </c>
      <c r="E132" s="8" t="e">
        <f t="shared" si="78"/>
        <v>#DIV/0!</v>
      </c>
      <c r="F132" s="9">
        <f>COUNTIF('GESTION DE LA COMUNIDAD'!K8:K27,"2")</f>
        <v>0</v>
      </c>
      <c r="G132" s="8" t="e">
        <f t="shared" si="79"/>
        <v>#DIV/0!</v>
      </c>
      <c r="H132" s="9">
        <f>COUNTIF('GESTION DE LA COMUNIDAD'!K8:K27,"3")</f>
        <v>0</v>
      </c>
      <c r="I132" s="8" t="e">
        <f t="shared" si="80"/>
        <v>#DIV/0!</v>
      </c>
      <c r="J132" s="9">
        <f>COUNTIF('GESTION DE LA COMUNIDAD'!K8:K27,"4")</f>
        <v>0</v>
      </c>
      <c r="K132" s="8" t="e">
        <f t="shared" si="81"/>
        <v>#DIV/0!</v>
      </c>
      <c r="L132" s="15"/>
      <c r="M132" s="32" t="e">
        <f t="shared" si="73"/>
        <v>#DIV/0!</v>
      </c>
      <c r="N132" s="44"/>
      <c r="O132" s="44"/>
      <c r="P132" s="44"/>
      <c r="Q132" s="44"/>
      <c r="R132" s="44"/>
      <c r="S132" s="44"/>
      <c r="T132" s="46"/>
    </row>
    <row r="133" spans="1:20" ht="25.15" customHeight="1" thickTop="1" thickBot="1" x14ac:dyDescent="0.25">
      <c r="A133" s="44"/>
      <c r="B133" s="178" t="s">
        <v>109</v>
      </c>
      <c r="C133" s="179"/>
      <c r="D133" s="40">
        <f>SUM(D129:D132)</f>
        <v>0</v>
      </c>
      <c r="E133" s="43" t="e">
        <f t="shared" si="78"/>
        <v>#DIV/0!</v>
      </c>
      <c r="F133" s="40">
        <f>SUM(F129:F132)</f>
        <v>0</v>
      </c>
      <c r="G133" s="43" t="e">
        <f t="shared" si="79"/>
        <v>#DIV/0!</v>
      </c>
      <c r="H133" s="40">
        <f>SUM(H129:H132)</f>
        <v>0</v>
      </c>
      <c r="I133" s="43" t="e">
        <f t="shared" si="80"/>
        <v>#DIV/0!</v>
      </c>
      <c r="J133" s="40">
        <f>SUM(J129:J132)</f>
        <v>0</v>
      </c>
      <c r="K133" s="43" t="e">
        <f t="shared" si="81"/>
        <v>#DIV/0!</v>
      </c>
      <c r="L133" s="28"/>
      <c r="M133" s="39" t="e">
        <f t="shared" si="73"/>
        <v>#DIV/0!</v>
      </c>
      <c r="N133" s="44"/>
      <c r="O133" s="44"/>
      <c r="P133" s="44"/>
      <c r="Q133" s="44"/>
      <c r="R133" s="44"/>
      <c r="S133" s="44"/>
      <c r="T133" s="46"/>
    </row>
    <row r="134" spans="1:20" ht="13.5" thickTop="1" x14ac:dyDescent="0.2">
      <c r="A134" s="44"/>
      <c r="N134" s="44"/>
      <c r="O134" s="44"/>
      <c r="P134" s="44"/>
      <c r="Q134" s="44"/>
      <c r="R134" s="44"/>
      <c r="S134" s="44"/>
      <c r="T134" s="46"/>
    </row>
    <row r="135" spans="1:20" ht="35.450000000000003" customHeight="1" x14ac:dyDescent="0.2">
      <c r="A135" s="44"/>
      <c r="B135" s="6"/>
      <c r="C135" s="18" t="s">
        <v>102</v>
      </c>
      <c r="D135" s="7">
        <f>COUNTIF('GESTION DE LA COMUNIDAD'!L8:L27,"1")</f>
        <v>0</v>
      </c>
      <c r="E135" s="8" t="e">
        <f>D135/SUM(D135,F135,H135,J135)</f>
        <v>#DIV/0!</v>
      </c>
      <c r="F135" s="9">
        <f>COUNTIF('GESTION DE LA COMUNIDAD'!L8:L27,"2")</f>
        <v>0</v>
      </c>
      <c r="G135" s="8" t="e">
        <f>F135/SUM(D135,F135,H135,J135)</f>
        <v>#DIV/0!</v>
      </c>
      <c r="H135" s="9">
        <f>COUNTIF('GESTION DE LA COMUNIDAD'!L8:L27,"3")</f>
        <v>0</v>
      </c>
      <c r="I135" s="8" t="e">
        <f>H135/SUM(D135,F135,H135,J135)</f>
        <v>#DIV/0!</v>
      </c>
      <c r="J135" s="9">
        <f>COUNTIF('GESTION DE LA COMUNIDAD'!L8:L27,"4")</f>
        <v>0</v>
      </c>
      <c r="K135" s="8" t="e">
        <f>J135/SUM(D135,F135,H135,J135)</f>
        <v>#DIV/0!</v>
      </c>
      <c r="L135" s="15"/>
      <c r="M135" s="32" t="e">
        <f t="shared" si="73"/>
        <v>#DIV/0!</v>
      </c>
      <c r="N135" s="44"/>
      <c r="O135" s="44"/>
      <c r="P135" s="44"/>
      <c r="Q135" s="44"/>
      <c r="R135" s="44"/>
      <c r="S135" s="44"/>
      <c r="T135" s="46"/>
    </row>
    <row r="136" spans="1:20" ht="39" customHeight="1" x14ac:dyDescent="0.2">
      <c r="A136" s="44"/>
      <c r="B136" s="10"/>
      <c r="C136" s="18" t="s">
        <v>172</v>
      </c>
      <c r="D136" s="7">
        <f>COUNTIF('GESTION DE LA COMUNIDAD'!M8:M27,"1")</f>
        <v>0</v>
      </c>
      <c r="E136" s="8" t="e">
        <f t="shared" ref="E136:E138" si="82">D136/SUM(D136,F136,H136,J136)</f>
        <v>#DIV/0!</v>
      </c>
      <c r="F136" s="9">
        <f>COUNTIF('GESTION DE LA COMUNIDAD'!M8:M27,"2")</f>
        <v>0</v>
      </c>
      <c r="G136" s="8" t="e">
        <f t="shared" ref="G136:G138" si="83">F136/SUM(D136,F136,H136,J136)</f>
        <v>#DIV/0!</v>
      </c>
      <c r="H136" s="9">
        <f>COUNTIF('GESTION DE LA COMUNIDAD'!M8:M27,"3")</f>
        <v>0</v>
      </c>
      <c r="I136" s="8" t="e">
        <f t="shared" ref="I136:I138" si="84">H136/SUM(D136,F136,H136,J136)</f>
        <v>#DIV/0!</v>
      </c>
      <c r="J136" s="9">
        <f>COUNTIF('GESTION DE LA COMUNIDAD'!M8:M27,"4")</f>
        <v>0</v>
      </c>
      <c r="K136" s="8" t="e">
        <f>J136/SUM(D136,F136,H136,J136)</f>
        <v>#DIV/0!</v>
      </c>
      <c r="L136" s="15"/>
      <c r="M136" s="32" t="e">
        <f t="shared" si="73"/>
        <v>#DIV/0!</v>
      </c>
      <c r="N136" s="44"/>
      <c r="O136" s="44"/>
      <c r="P136" s="44"/>
      <c r="Q136" s="44"/>
      <c r="R136" s="44"/>
      <c r="S136" s="44"/>
      <c r="T136" s="46"/>
    </row>
    <row r="137" spans="1:20" ht="27" customHeight="1" thickBot="1" x14ac:dyDescent="0.25">
      <c r="A137" s="44"/>
      <c r="B137" s="10"/>
      <c r="C137" s="18" t="s">
        <v>173</v>
      </c>
      <c r="D137" s="7">
        <f>COUNTIF('GESTION DE LA COMUNIDAD'!N8:N27,"1")</f>
        <v>0</v>
      </c>
      <c r="E137" s="8" t="e">
        <f t="shared" si="82"/>
        <v>#DIV/0!</v>
      </c>
      <c r="F137" s="9">
        <f>COUNTIF('GESTION DE LA COMUNIDAD'!N8:N27,"2")</f>
        <v>0</v>
      </c>
      <c r="G137" s="8" t="e">
        <f t="shared" si="83"/>
        <v>#DIV/0!</v>
      </c>
      <c r="H137" s="9">
        <f>COUNTIF('GESTION DE LA COMUNIDAD'!N8:N27,"3")</f>
        <v>0</v>
      </c>
      <c r="I137" s="8" t="e">
        <f t="shared" si="84"/>
        <v>#DIV/0!</v>
      </c>
      <c r="J137" s="9">
        <f>COUNTIF('GESTION DE LA COMUNIDAD'!N8:N27,"4")</f>
        <v>0</v>
      </c>
      <c r="K137" s="8" t="e">
        <f>J137/SUM(D137,F137,H137,J137)</f>
        <v>#DIV/0!</v>
      </c>
      <c r="L137" s="15"/>
      <c r="M137" s="32" t="e">
        <f t="shared" si="73"/>
        <v>#DIV/0!</v>
      </c>
      <c r="N137" s="44"/>
      <c r="O137" s="44"/>
      <c r="P137" s="44"/>
      <c r="Q137" s="44"/>
      <c r="R137" s="44"/>
      <c r="S137" s="44"/>
      <c r="T137" s="46"/>
    </row>
    <row r="138" spans="1:20" ht="34.15" customHeight="1" thickTop="1" thickBot="1" x14ac:dyDescent="0.25">
      <c r="A138" s="44"/>
      <c r="B138" s="171" t="s">
        <v>110</v>
      </c>
      <c r="C138" s="172"/>
      <c r="D138" s="40">
        <f>SUM(D135:D137)</f>
        <v>0</v>
      </c>
      <c r="E138" s="43" t="e">
        <f t="shared" si="82"/>
        <v>#DIV/0!</v>
      </c>
      <c r="F138" s="40">
        <f>SUM(F135:F137)</f>
        <v>0</v>
      </c>
      <c r="G138" s="43" t="e">
        <f t="shared" si="83"/>
        <v>#DIV/0!</v>
      </c>
      <c r="H138" s="40">
        <f>SUM(H135:H137)</f>
        <v>0</v>
      </c>
      <c r="I138" s="43" t="e">
        <f t="shared" si="84"/>
        <v>#DIV/0!</v>
      </c>
      <c r="J138" s="40">
        <f>SUM(J135:J137)</f>
        <v>0</v>
      </c>
      <c r="K138" s="43" t="e">
        <f>J138/SUM(D138,F138,H138,J138)</f>
        <v>#DIV/0!</v>
      </c>
      <c r="L138" s="28"/>
      <c r="M138" s="39" t="e">
        <f t="shared" si="73"/>
        <v>#DIV/0!</v>
      </c>
      <c r="N138" s="44"/>
      <c r="O138" s="44"/>
      <c r="P138" s="44"/>
      <c r="Q138" s="44"/>
      <c r="R138" s="44"/>
      <c r="S138" s="44"/>
      <c r="T138" s="46"/>
    </row>
    <row r="139" spans="1:20" ht="13.5" thickTop="1" x14ac:dyDescent="0.2">
      <c r="A139" s="44"/>
      <c r="N139" s="44"/>
      <c r="O139" s="44"/>
      <c r="P139" s="44"/>
      <c r="Q139" s="44"/>
      <c r="R139" s="44"/>
      <c r="S139" s="44"/>
      <c r="T139" s="46"/>
    </row>
    <row r="140" spans="1:20" ht="36" customHeight="1" x14ac:dyDescent="0.2">
      <c r="A140" s="44"/>
      <c r="B140" s="6"/>
      <c r="C140" s="18" t="s">
        <v>105</v>
      </c>
      <c r="D140" s="7">
        <f>COUNTIF('GESTION DE LA COMUNIDAD'!O8:O27,"1")</f>
        <v>0</v>
      </c>
      <c r="E140" s="8" t="e">
        <f>D140/SUM(D140,F140,H140,J140)</f>
        <v>#DIV/0!</v>
      </c>
      <c r="F140" s="9">
        <f>COUNTIF('GESTION DE LA COMUNIDAD'!O8:O27,"2")</f>
        <v>0</v>
      </c>
      <c r="G140" s="8" t="e">
        <f>F140/SUM(D140,F140,H140,J140)</f>
        <v>#DIV/0!</v>
      </c>
      <c r="H140" s="9">
        <f>COUNTIF('GESTION DE LA COMUNIDAD'!O8:O27,"3")</f>
        <v>0</v>
      </c>
      <c r="I140" s="8" t="e">
        <f>H140/SUM(D140,F140,H140,J140)</f>
        <v>#DIV/0!</v>
      </c>
      <c r="J140" s="9">
        <f>COUNTIF('GESTION DE LA COMUNIDAD'!O8:O27,"4")</f>
        <v>0</v>
      </c>
      <c r="K140" s="8" t="e">
        <f>J140/SUM(D140,F140,H140,J140)</f>
        <v>#DIV/0!</v>
      </c>
      <c r="L140" s="15"/>
      <c r="M140" s="32" t="e">
        <f t="shared" si="73"/>
        <v>#DIV/0!</v>
      </c>
      <c r="N140" s="44"/>
      <c r="O140" s="44"/>
      <c r="P140" s="44"/>
      <c r="Q140" s="44"/>
      <c r="R140" s="44"/>
      <c r="S140" s="44"/>
      <c r="T140" s="46"/>
    </row>
    <row r="141" spans="1:20" ht="33" customHeight="1" x14ac:dyDescent="0.2">
      <c r="A141" s="44"/>
      <c r="B141" s="10"/>
      <c r="C141" s="18" t="s">
        <v>174</v>
      </c>
      <c r="D141" s="7">
        <f>COUNTIF('GESTION DE LA COMUNIDAD'!P8:P27,"1")</f>
        <v>0</v>
      </c>
      <c r="E141" s="8" t="e">
        <f t="shared" ref="E141:E142" si="85">D141/SUM(D141,F141,H141,J141)</f>
        <v>#DIV/0!</v>
      </c>
      <c r="F141" s="9">
        <f>COUNTIF('GESTION DE LA COMUNIDAD'!P8:P27,"2")</f>
        <v>0</v>
      </c>
      <c r="G141" s="8" t="e">
        <f t="shared" ref="G141:G143" si="86">F141/SUM(D141,F141,H141,J141)</f>
        <v>#DIV/0!</v>
      </c>
      <c r="H141" s="9">
        <f>COUNTIF('GESTION DE LA COMUNIDAD'!P8:P27,"3")</f>
        <v>0</v>
      </c>
      <c r="I141" s="8" t="e">
        <f t="shared" ref="I141:I143" si="87">H141/SUM(D141,F141,H141,J141)</f>
        <v>#DIV/0!</v>
      </c>
      <c r="J141" s="9">
        <f>COUNTIF('GESTION DE LA COMUNIDAD'!P8:P27,"4")</f>
        <v>0</v>
      </c>
      <c r="K141" s="8" t="e">
        <f>J141/SUM(D141,F141,H141,J141)</f>
        <v>#DIV/0!</v>
      </c>
      <c r="L141" s="15"/>
      <c r="M141" s="32" t="e">
        <f t="shared" si="73"/>
        <v>#DIV/0!</v>
      </c>
      <c r="N141" s="44"/>
      <c r="O141" s="44"/>
      <c r="P141" s="44"/>
      <c r="Q141" s="44"/>
      <c r="R141" s="44"/>
      <c r="S141" s="44"/>
      <c r="T141" s="46"/>
    </row>
    <row r="142" spans="1:20" ht="31.9" customHeight="1" thickBot="1" x14ac:dyDescent="0.25">
      <c r="A142" s="44"/>
      <c r="B142" s="10"/>
      <c r="C142" s="18" t="s">
        <v>107</v>
      </c>
      <c r="D142" s="7">
        <f>COUNTIF('GESTION DE LA COMUNIDAD'!Q8:Q27,"1")</f>
        <v>0</v>
      </c>
      <c r="E142" s="8" t="e">
        <f t="shared" si="85"/>
        <v>#DIV/0!</v>
      </c>
      <c r="F142" s="9">
        <f>COUNTIF('GESTION DE LA COMUNIDAD'!Q8:Q27,"2")</f>
        <v>0</v>
      </c>
      <c r="G142" s="8" t="e">
        <f t="shared" si="86"/>
        <v>#DIV/0!</v>
      </c>
      <c r="H142" s="9">
        <f>COUNTIF('GESTION DE LA COMUNIDAD'!Q8:Q27,"3")</f>
        <v>0</v>
      </c>
      <c r="I142" s="8" t="e">
        <f t="shared" si="87"/>
        <v>#DIV/0!</v>
      </c>
      <c r="J142" s="9">
        <f>COUNTIF('GESTION DE LA COMUNIDAD'!Q8:Q27,"4")</f>
        <v>0</v>
      </c>
      <c r="K142" s="8" t="e">
        <f t="shared" ref="K142:K143" si="88">J142/SUM(D142,F142,H142,J142)</f>
        <v>#DIV/0!</v>
      </c>
      <c r="L142" s="15"/>
      <c r="M142" s="32" t="e">
        <f t="shared" si="73"/>
        <v>#DIV/0!</v>
      </c>
      <c r="N142" s="44"/>
      <c r="O142" s="44"/>
      <c r="P142" s="44"/>
      <c r="Q142" s="44"/>
      <c r="R142" s="44"/>
      <c r="S142" s="44"/>
      <c r="T142" s="46"/>
    </row>
    <row r="143" spans="1:20" ht="28.9" customHeight="1" thickTop="1" thickBot="1" x14ac:dyDescent="0.25">
      <c r="A143" s="44"/>
      <c r="B143" s="171" t="s">
        <v>111</v>
      </c>
      <c r="C143" s="172"/>
      <c r="D143" s="40">
        <f>SUM(D140:D142)</f>
        <v>0</v>
      </c>
      <c r="E143" s="43" t="e">
        <f>D143/SUM(D143,F143,H143,J143)</f>
        <v>#DIV/0!</v>
      </c>
      <c r="F143" s="40">
        <f>SUM(F140:F142)</f>
        <v>0</v>
      </c>
      <c r="G143" s="43" t="e">
        <f t="shared" si="86"/>
        <v>#DIV/0!</v>
      </c>
      <c r="H143" s="40">
        <f>SUM(H140:H142)</f>
        <v>0</v>
      </c>
      <c r="I143" s="43" t="e">
        <f t="shared" si="87"/>
        <v>#DIV/0!</v>
      </c>
      <c r="J143" s="40">
        <f>SUM(J140:J142)</f>
        <v>0</v>
      </c>
      <c r="K143" s="43" t="e">
        <f t="shared" si="88"/>
        <v>#DIV/0!</v>
      </c>
      <c r="L143" s="28"/>
      <c r="M143" s="39" t="e">
        <f t="shared" si="73"/>
        <v>#DIV/0!</v>
      </c>
      <c r="N143" s="44"/>
      <c r="O143" s="44"/>
      <c r="P143" s="44"/>
      <c r="Q143" s="44"/>
      <c r="R143" s="44"/>
      <c r="S143" s="44"/>
      <c r="T143" s="46"/>
    </row>
    <row r="144" spans="1:20" ht="13.5" thickTop="1" x14ac:dyDescent="0.2">
      <c r="A144" s="52"/>
      <c r="B144" s="52"/>
      <c r="C144" s="52"/>
      <c r="D144" s="52"/>
      <c r="E144" s="52"/>
      <c r="F144" s="52"/>
      <c r="G144" s="52"/>
      <c r="H144" s="52"/>
      <c r="I144" s="52"/>
      <c r="J144" s="52"/>
      <c r="K144" s="52"/>
      <c r="L144" s="52"/>
      <c r="M144" s="53"/>
      <c r="N144" s="52"/>
      <c r="O144" s="52"/>
      <c r="P144" s="52"/>
      <c r="Q144" s="52"/>
      <c r="R144" s="52"/>
      <c r="S144" s="52"/>
      <c r="T144" s="54"/>
    </row>
    <row r="146" spans="3:13" ht="33" customHeight="1" x14ac:dyDescent="0.2">
      <c r="C146" s="187" t="s">
        <v>176</v>
      </c>
      <c r="D146" s="191">
        <v>1</v>
      </c>
      <c r="E146" s="192"/>
      <c r="F146" s="191">
        <v>2</v>
      </c>
      <c r="G146" s="192"/>
      <c r="H146" s="191">
        <v>3</v>
      </c>
      <c r="I146" s="192"/>
      <c r="J146" s="191">
        <v>4</v>
      </c>
      <c r="K146" s="192"/>
      <c r="L146" s="55"/>
      <c r="M146" s="189" t="s">
        <v>186</v>
      </c>
    </row>
    <row r="147" spans="3:13" ht="36.75" customHeight="1" x14ac:dyDescent="0.2">
      <c r="C147" s="188"/>
      <c r="D147" s="58" t="s">
        <v>116</v>
      </c>
      <c r="E147" s="58" t="s">
        <v>115</v>
      </c>
      <c r="F147" s="58" t="s">
        <v>116</v>
      </c>
      <c r="G147" s="58" t="s">
        <v>115</v>
      </c>
      <c r="H147" s="58" t="s">
        <v>116</v>
      </c>
      <c r="I147" s="58" t="s">
        <v>115</v>
      </c>
      <c r="J147" s="58" t="s">
        <v>116</v>
      </c>
      <c r="K147" s="58" t="s">
        <v>115</v>
      </c>
      <c r="L147" s="55"/>
      <c r="M147" s="190"/>
    </row>
    <row r="148" spans="3:13" ht="37.9" customHeight="1" x14ac:dyDescent="0.2">
      <c r="C148" s="57" t="s">
        <v>112</v>
      </c>
      <c r="D148" s="56">
        <f>SUM(D9,D16,D26,D32,D43,D49)</f>
        <v>0</v>
      </c>
      <c r="E148" s="8" t="e">
        <f t="shared" ref="E148:E151" si="89">D148/SUM(D148,F148,H148,J148)</f>
        <v>#DIV/0!</v>
      </c>
      <c r="F148" s="56">
        <f>SUM(F9,F16,F26,F32,F43,F49)</f>
        <v>0</v>
      </c>
      <c r="G148" s="8" t="e">
        <f t="shared" ref="G148:G151" si="90">F148/SUM(D148,F148,H148,J148)</f>
        <v>#DIV/0!</v>
      </c>
      <c r="H148" s="56">
        <f>SUM(H9,H16,H26,H32,H43,H49)</f>
        <v>0</v>
      </c>
      <c r="I148" s="8" t="e">
        <f t="shared" ref="I148:I151" si="91">H148/SUM(D148,F148,H148,J148)</f>
        <v>#DIV/0!</v>
      </c>
      <c r="J148" s="56">
        <f>SUM(J9,J16,J26,J32,J43,J49)</f>
        <v>0</v>
      </c>
      <c r="K148" s="8" t="e">
        <f t="shared" ref="K148:K151" si="92">J148/SUM(D148,F148,H148,J148)</f>
        <v>#DIV/0!</v>
      </c>
      <c r="L148" s="55"/>
      <c r="M148" s="59" t="e">
        <f t="shared" ref="M148:M151" si="93">IF((E148+G148)&gt;(I148+K148),IF(E148&gt;G148,1,2),IF(I148&gt;K148,3,4))</f>
        <v>#DIV/0!</v>
      </c>
    </row>
    <row r="149" spans="3:13" ht="37.9" customHeight="1" x14ac:dyDescent="0.2">
      <c r="C149" s="57" t="s">
        <v>177</v>
      </c>
      <c r="D149" s="56">
        <f>SUM(D59,D65,D71,D79)</f>
        <v>0</v>
      </c>
      <c r="E149" s="8" t="e">
        <f t="shared" si="89"/>
        <v>#DIV/0!</v>
      </c>
      <c r="F149" s="56">
        <f>SUM(F59,F65,F71,F79)</f>
        <v>0</v>
      </c>
      <c r="G149" s="8" t="e">
        <f t="shared" si="90"/>
        <v>#DIV/0!</v>
      </c>
      <c r="H149" s="56">
        <f>SUM(H59,H65,H71,H79)</f>
        <v>0</v>
      </c>
      <c r="I149" s="8" t="e">
        <f t="shared" si="91"/>
        <v>#DIV/0!</v>
      </c>
      <c r="J149" s="56">
        <f>SUM(J59,J65,J71,J79)</f>
        <v>0</v>
      </c>
      <c r="K149" s="8" t="e">
        <f t="shared" si="92"/>
        <v>#DIV/0!</v>
      </c>
      <c r="L149" s="55"/>
      <c r="M149" s="59" t="e">
        <f t="shared" si="93"/>
        <v>#DIV/0!</v>
      </c>
    </row>
    <row r="150" spans="3:13" ht="37.9" customHeight="1" x14ac:dyDescent="0.2">
      <c r="C150" s="57" t="s">
        <v>156</v>
      </c>
      <c r="D150" s="56">
        <f>SUM(D87,D96,D100,D112,D118)</f>
        <v>0</v>
      </c>
      <c r="E150" s="8" t="e">
        <f t="shared" si="89"/>
        <v>#DIV/0!</v>
      </c>
      <c r="F150" s="56">
        <f>SUM(F87,F96,F100,F112,F118)</f>
        <v>0</v>
      </c>
      <c r="G150" s="8" t="e">
        <f t="shared" si="90"/>
        <v>#DIV/0!</v>
      </c>
      <c r="H150" s="56">
        <f>SUM(H87,H96,H100,H112,H118)</f>
        <v>0</v>
      </c>
      <c r="I150" s="8" t="e">
        <f t="shared" si="91"/>
        <v>#DIV/0!</v>
      </c>
      <c r="J150" s="56">
        <f>SUM(J87,J96,J100,J112,J118)</f>
        <v>0</v>
      </c>
      <c r="K150" s="8" t="e">
        <f t="shared" si="92"/>
        <v>#DIV/0!</v>
      </c>
      <c r="L150" s="55"/>
      <c r="M150" s="59" t="e">
        <f t="shared" si="93"/>
        <v>#DIV/0!</v>
      </c>
    </row>
    <row r="151" spans="3:13" ht="37.9" customHeight="1" x14ac:dyDescent="0.2">
      <c r="C151" s="57" t="s">
        <v>114</v>
      </c>
      <c r="D151" s="56">
        <f>SUM(D127,D133,D138,D143)</f>
        <v>0</v>
      </c>
      <c r="E151" s="8" t="e">
        <f t="shared" si="89"/>
        <v>#DIV/0!</v>
      </c>
      <c r="F151" s="56">
        <f>SUM(F127,F133,F138,F143)</f>
        <v>0</v>
      </c>
      <c r="G151" s="8" t="e">
        <f t="shared" si="90"/>
        <v>#DIV/0!</v>
      </c>
      <c r="H151" s="56">
        <f>SUM(H127,H133,H138,H143)</f>
        <v>0</v>
      </c>
      <c r="I151" s="8" t="e">
        <f t="shared" si="91"/>
        <v>#DIV/0!</v>
      </c>
      <c r="J151" s="56">
        <f>SUM(J127,J133,J138,J143)</f>
        <v>0</v>
      </c>
      <c r="K151" s="8" t="e">
        <f t="shared" si="92"/>
        <v>#DIV/0!</v>
      </c>
      <c r="L151" s="55"/>
      <c r="M151" s="59" t="e">
        <f t="shared" si="93"/>
        <v>#DIV/0!</v>
      </c>
    </row>
  </sheetData>
  <mergeCells count="61">
    <mergeCell ref="V3:V4"/>
    <mergeCell ref="B49:C49"/>
    <mergeCell ref="C146:C147"/>
    <mergeCell ref="M146:M147"/>
    <mergeCell ref="I2:K2"/>
    <mergeCell ref="I51:K51"/>
    <mergeCell ref="I81:K81"/>
    <mergeCell ref="I120:K120"/>
    <mergeCell ref="M51:M53"/>
    <mergeCell ref="M2:M4"/>
    <mergeCell ref="D146:E146"/>
    <mergeCell ref="F146:G146"/>
    <mergeCell ref="H146:I146"/>
    <mergeCell ref="J146:K146"/>
    <mergeCell ref="D52:E52"/>
    <mergeCell ref="D82:E82"/>
    <mergeCell ref="A2:A9"/>
    <mergeCell ref="B133:C133"/>
    <mergeCell ref="F2:H2"/>
    <mergeCell ref="F51:H51"/>
    <mergeCell ref="F81:H81"/>
    <mergeCell ref="F120:H120"/>
    <mergeCell ref="B71:C71"/>
    <mergeCell ref="B79:C79"/>
    <mergeCell ref="B59:C59"/>
    <mergeCell ref="B65:C65"/>
    <mergeCell ref="B9:C9"/>
    <mergeCell ref="B16:C16"/>
    <mergeCell ref="B52:C53"/>
    <mergeCell ref="B3:C4"/>
    <mergeCell ref="B26:C26"/>
    <mergeCell ref="B32:C32"/>
    <mergeCell ref="B138:C138"/>
    <mergeCell ref="B143:C143"/>
    <mergeCell ref="B118:C118"/>
    <mergeCell ref="B87:C87"/>
    <mergeCell ref="B96:C96"/>
    <mergeCell ref="B100:C100"/>
    <mergeCell ref="B112:C112"/>
    <mergeCell ref="B121:C122"/>
    <mergeCell ref="B127:C127"/>
    <mergeCell ref="B43:C43"/>
    <mergeCell ref="A51:A59"/>
    <mergeCell ref="A81:A87"/>
    <mergeCell ref="A120:A127"/>
    <mergeCell ref="B82:C83"/>
    <mergeCell ref="V52:V53"/>
    <mergeCell ref="V82:V83"/>
    <mergeCell ref="V121:V122"/>
    <mergeCell ref="F52:G52"/>
    <mergeCell ref="H52:I52"/>
    <mergeCell ref="J52:K52"/>
    <mergeCell ref="M120:M122"/>
    <mergeCell ref="J82:K82"/>
    <mergeCell ref="D121:E121"/>
    <mergeCell ref="F121:G121"/>
    <mergeCell ref="H121:I121"/>
    <mergeCell ref="J121:K121"/>
    <mergeCell ref="M81:M83"/>
    <mergeCell ref="F82:G82"/>
    <mergeCell ref="H82:I82"/>
  </mergeCells>
  <conditionalFormatting sqref="E61:E65 E73:E79 E102:E112 E140:E143 E98:E100 E135:E138 E67:E71">
    <cfRule type="cellIs" dxfId="3" priority="57" operator="between">
      <formula>"50"</formula>
      <formula>"60"</formula>
    </cfRule>
  </conditionalFormatting>
  <conditionalFormatting sqref="N5">
    <cfRule type="top10" dxfId="2" priority="56" rank="50"/>
  </conditionalFormatting>
  <conditionalFormatting sqref="N18">
    <cfRule type="top10" dxfId="1" priority="44" rank="50"/>
  </conditionalFormatting>
  <conditionalFormatting sqref="E148:E151">
    <cfRule type="cellIs" dxfId="0" priority="1" operator="between">
      <formula>"50"</formula>
      <formula>"60"</formula>
    </cfRule>
  </conditionalFormatting>
  <hyperlinks>
    <hyperlink ref="I2:K2" location="'ANALISIS POR GESTION'!A10" tooltip="VER GRAFICA POR GESTION" display="VER GRAFICA POR GESTION"/>
    <hyperlink ref="I51:K51" location="'ANALISIS POR GESTION'!A23" tooltip="VER GRAFICA POR GESTION" display="VER GRAFICA POR GESTION"/>
    <hyperlink ref="I81:K81" location="'ANALISIS POR GESTION'!A36" tooltip="VER GRAFICA POR GESTION" display="VER GRAFICA POR GESTION"/>
    <hyperlink ref="I120:K120" location="'ANALISIS POR GESTION'!A49" tooltip="VER GRAFICA POR GESTION" display="VER GRAFICA POR GESTION"/>
    <hyperlink ref="F2:H2" location="'GESTION DIRECTIVA'!A1" display="REGRESAR A CONSOLIDADO"/>
    <hyperlink ref="F51:H51" location="'GESTION ACADÉMICA'!A1" display="REGRESAR A       LISTADO DE EE"/>
    <hyperlink ref="F81:H81" location="'GESTION ADMINISTRATIVA'!A1" display="REGRESAR A       LISTADO DE EE"/>
    <hyperlink ref="F120:H120" location="'GESTION DE LA COMUNIDAD'!A1" display="REGRESAR A       LISTADO DE EE"/>
    <hyperlink ref="V2" location="'ANALISIS POR PROCESOS'!A51" display="GESTION ACADEMICA"/>
    <hyperlink ref="V3:V4" location="'ANALISIS POR PROCESOS'!A81" display="GESTION ADMINISTRATIVA"/>
    <hyperlink ref="V5" location="'ANALISIS POR PROCESOS'!A120" display="GESTION DE LA COMUNIDAD"/>
    <hyperlink ref="V51" location="'ANALISIS POR PROCESOS'!A2" display="GESTION DIRECTIVA"/>
    <hyperlink ref="V52:V53" location="'ANALISIS POR PROCESOS'!A81" display="GESTION ADMINISTRATIVA"/>
    <hyperlink ref="V54" location="'ANALISIS POR PROCESOS'!A120" display="GESTION DE LA COMUNIDAD"/>
    <hyperlink ref="V81" location="'ANALISIS POR PROCESOS'!A51" display="GESTION DIRECTIVA"/>
    <hyperlink ref="V82:V83" location="'ANALISIS POR PROCESOS'!A51" display="GESTION ACADEMICA"/>
    <hyperlink ref="V84" location="'ANALISIS POR PROCESOS'!A120" display="GESTION DE LA COMUNIDAD"/>
    <hyperlink ref="V120" location="'ANALISIS POR PROCESOS'!A2" display="GESTION DIRECTIVA"/>
    <hyperlink ref="V121:V122" location="'ANALISIS POR PROCESOS'!A51" display="GESTION ACADEMICA"/>
    <hyperlink ref="V123" location="'ANALISIS POR PROCESOS'!A81" display="GESTION ADMINISTRATIVA"/>
  </hyperlinks>
  <pageMargins left="0.70866141732283472" right="0.70866141732283472" top="0.74803149606299213" bottom="0.74803149606299213" header="0.31496062992125984" footer="0.31496062992125984"/>
  <pageSetup paperSize="119" scale="95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0"/>
  <sheetViews>
    <sheetView topLeftCell="A16" workbookViewId="0">
      <selection activeCell="C5" sqref="C5"/>
    </sheetView>
  </sheetViews>
  <sheetFormatPr baseColWidth="10" defaultRowHeight="15" x14ac:dyDescent="0.25"/>
  <cols>
    <col min="1" max="1" width="1.28515625" customWidth="1"/>
    <col min="2" max="2" width="33.7109375" customWidth="1"/>
    <col min="3" max="10" width="6.7109375" customWidth="1"/>
    <col min="11" max="11" width="0.7109375" customWidth="1"/>
  </cols>
  <sheetData>
    <row r="1" spans="1:14" ht="21.75" customHeight="1" x14ac:dyDescent="0.25">
      <c r="B1" s="71" t="s">
        <v>189</v>
      </c>
    </row>
    <row r="3" spans="1:14" s="5" customFormat="1" ht="33" customHeight="1" x14ac:dyDescent="0.2">
      <c r="B3" s="187" t="s">
        <v>178</v>
      </c>
      <c r="C3" s="61">
        <v>1</v>
      </c>
      <c r="D3" s="62"/>
      <c r="E3" s="61">
        <v>2</v>
      </c>
      <c r="F3" s="62"/>
      <c r="G3" s="61">
        <v>3</v>
      </c>
      <c r="H3" s="62"/>
      <c r="I3" s="61">
        <v>4</v>
      </c>
      <c r="J3" s="62"/>
      <c r="K3" s="55"/>
      <c r="L3" s="189" t="s">
        <v>188</v>
      </c>
    </row>
    <row r="4" spans="1:14" s="5" customFormat="1" ht="36.75" customHeight="1" x14ac:dyDescent="0.2">
      <c r="B4" s="188"/>
      <c r="C4" s="58" t="s">
        <v>116</v>
      </c>
      <c r="D4" s="58" t="s">
        <v>115</v>
      </c>
      <c r="E4" s="58" t="s">
        <v>116</v>
      </c>
      <c r="F4" s="58" t="s">
        <v>115</v>
      </c>
      <c r="G4" s="58" t="s">
        <v>116</v>
      </c>
      <c r="H4" s="58" t="s">
        <v>115</v>
      </c>
      <c r="I4" s="58" t="s">
        <v>116</v>
      </c>
      <c r="J4" s="58" t="s">
        <v>115</v>
      </c>
      <c r="K4" s="55"/>
      <c r="L4" s="190"/>
    </row>
    <row r="5" spans="1:14" s="5" customFormat="1" ht="37.9" customHeight="1" x14ac:dyDescent="0.2">
      <c r="B5" s="57" t="s">
        <v>112</v>
      </c>
      <c r="C5" s="56">
        <f>'ANALISIS POR PROCESOS'!D148</f>
        <v>0</v>
      </c>
      <c r="D5" s="60" t="e">
        <f>'ANALISIS POR PROCESOS'!E148</f>
        <v>#DIV/0!</v>
      </c>
      <c r="E5" s="56">
        <f>'ANALISIS POR PROCESOS'!F148</f>
        <v>0</v>
      </c>
      <c r="F5" s="60" t="e">
        <f>'ANALISIS POR PROCESOS'!G148</f>
        <v>#DIV/0!</v>
      </c>
      <c r="G5" s="56">
        <f>'ANALISIS POR PROCESOS'!H148</f>
        <v>0</v>
      </c>
      <c r="H5" s="60" t="e">
        <f>'ANALISIS POR PROCESOS'!I148</f>
        <v>#DIV/0!</v>
      </c>
      <c r="I5" s="56">
        <f>'ANALISIS POR PROCESOS'!J148</f>
        <v>0</v>
      </c>
      <c r="J5" s="60" t="e">
        <f>'ANALISIS POR PROCESOS'!K148</f>
        <v>#DIV/0!</v>
      </c>
      <c r="K5" s="55"/>
      <c r="L5" s="59" t="e">
        <f t="shared" ref="L5:L8" si="0">IF((D5+F5)&gt;(H5+J5),IF(D5&gt;F5,1,2),IF(H5&gt;J5,3,4))</f>
        <v>#DIV/0!</v>
      </c>
    </row>
    <row r="6" spans="1:14" s="5" customFormat="1" ht="37.9" customHeight="1" x14ac:dyDescent="0.2">
      <c r="B6" s="57" t="s">
        <v>113</v>
      </c>
      <c r="C6" s="56">
        <f>'ANALISIS POR PROCESOS'!D149</f>
        <v>0</v>
      </c>
      <c r="D6" s="60" t="e">
        <f>'ANALISIS POR PROCESOS'!E149</f>
        <v>#DIV/0!</v>
      </c>
      <c r="E6" s="56">
        <f>'ANALISIS POR PROCESOS'!F149</f>
        <v>0</v>
      </c>
      <c r="F6" s="60" t="e">
        <f>'ANALISIS POR PROCESOS'!G149</f>
        <v>#DIV/0!</v>
      </c>
      <c r="G6" s="56">
        <f>'ANALISIS POR PROCESOS'!H149</f>
        <v>0</v>
      </c>
      <c r="H6" s="60" t="e">
        <f>'ANALISIS POR PROCESOS'!I149</f>
        <v>#DIV/0!</v>
      </c>
      <c r="I6" s="56">
        <f>'ANALISIS POR PROCESOS'!J149</f>
        <v>0</v>
      </c>
      <c r="J6" s="60" t="e">
        <f>'ANALISIS POR PROCESOS'!K149</f>
        <v>#DIV/0!</v>
      </c>
      <c r="K6" s="55"/>
      <c r="L6" s="59" t="e">
        <f t="shared" si="0"/>
        <v>#DIV/0!</v>
      </c>
    </row>
    <row r="7" spans="1:14" s="5" customFormat="1" ht="37.9" customHeight="1" x14ac:dyDescent="0.2">
      <c r="B7" s="57" t="s">
        <v>156</v>
      </c>
      <c r="C7" s="56">
        <f>'ANALISIS POR PROCESOS'!D150</f>
        <v>0</v>
      </c>
      <c r="D7" s="60" t="e">
        <f>'ANALISIS POR PROCESOS'!E150</f>
        <v>#DIV/0!</v>
      </c>
      <c r="E7" s="56">
        <f>'ANALISIS POR PROCESOS'!F150</f>
        <v>0</v>
      </c>
      <c r="F7" s="60" t="e">
        <f>'ANALISIS POR PROCESOS'!G150</f>
        <v>#DIV/0!</v>
      </c>
      <c r="G7" s="56">
        <f>'ANALISIS POR PROCESOS'!H150</f>
        <v>0</v>
      </c>
      <c r="H7" s="60" t="e">
        <f>'ANALISIS POR PROCESOS'!I150</f>
        <v>#DIV/0!</v>
      </c>
      <c r="I7" s="56">
        <f>'ANALISIS POR PROCESOS'!J150</f>
        <v>0</v>
      </c>
      <c r="J7" s="60" t="e">
        <f>'ANALISIS POR PROCESOS'!K150</f>
        <v>#DIV/0!</v>
      </c>
      <c r="K7" s="55"/>
      <c r="L7" s="59" t="e">
        <f t="shared" si="0"/>
        <v>#DIV/0!</v>
      </c>
    </row>
    <row r="8" spans="1:14" s="5" customFormat="1" ht="37.9" customHeight="1" x14ac:dyDescent="0.2">
      <c r="B8" s="57" t="s">
        <v>114</v>
      </c>
      <c r="C8" s="56">
        <f>'ANALISIS POR PROCESOS'!D151</f>
        <v>0</v>
      </c>
      <c r="D8" s="60" t="e">
        <f>'ANALISIS POR PROCESOS'!E151</f>
        <v>#DIV/0!</v>
      </c>
      <c r="E8" s="56">
        <f>'ANALISIS POR PROCESOS'!F151</f>
        <v>0</v>
      </c>
      <c r="F8" s="60" t="e">
        <f>'ANALISIS POR PROCESOS'!G151</f>
        <v>#DIV/0!</v>
      </c>
      <c r="G8" s="56">
        <f>'ANALISIS POR PROCESOS'!H151</f>
        <v>0</v>
      </c>
      <c r="H8" s="60" t="e">
        <f>'ANALISIS POR PROCESOS'!I151</f>
        <v>#DIV/0!</v>
      </c>
      <c r="I8" s="56">
        <f>'ANALISIS POR PROCESOS'!J151</f>
        <v>0</v>
      </c>
      <c r="J8" s="60" t="e">
        <f>'ANALISIS POR PROCESOS'!K151</f>
        <v>#DIV/0!</v>
      </c>
      <c r="K8" s="55"/>
      <c r="L8" s="59" t="e">
        <f t="shared" si="0"/>
        <v>#DIV/0!</v>
      </c>
    </row>
    <row r="9" spans="1:14" ht="15.75" thickBot="1" x14ac:dyDescent="0.3"/>
    <row r="10" spans="1:14" ht="15.75" thickTop="1" x14ac:dyDescent="0.25">
      <c r="A10" s="193"/>
      <c r="M10" s="194" t="s">
        <v>179</v>
      </c>
      <c r="N10" s="195"/>
    </row>
    <row r="11" spans="1:14" x14ac:dyDescent="0.25">
      <c r="A11" s="193"/>
      <c r="M11" s="196"/>
      <c r="N11" s="197"/>
    </row>
    <row r="12" spans="1:14" ht="15.75" thickBot="1" x14ac:dyDescent="0.3">
      <c r="A12" s="193"/>
      <c r="M12" s="198"/>
      <c r="N12" s="199"/>
    </row>
    <row r="13" spans="1:14" ht="15.75" thickTop="1" x14ac:dyDescent="0.25">
      <c r="A13" s="193"/>
    </row>
    <row r="14" spans="1:14" x14ac:dyDescent="0.25">
      <c r="A14" s="193"/>
    </row>
    <row r="15" spans="1:14" x14ac:dyDescent="0.25">
      <c r="A15" s="193"/>
    </row>
    <row r="16" spans="1:14" x14ac:dyDescent="0.25">
      <c r="A16" s="193"/>
    </row>
    <row r="17" spans="1:14" x14ac:dyDescent="0.25">
      <c r="A17" s="193"/>
    </row>
    <row r="18" spans="1:14" x14ac:dyDescent="0.25">
      <c r="A18" s="193"/>
    </row>
    <row r="19" spans="1:14" x14ac:dyDescent="0.25">
      <c r="A19" s="193"/>
    </row>
    <row r="20" spans="1:14" x14ac:dyDescent="0.25">
      <c r="A20" s="193"/>
    </row>
    <row r="21" spans="1:14" x14ac:dyDescent="0.25">
      <c r="A21" s="193"/>
    </row>
    <row r="22" spans="1:14" ht="15.75" thickBot="1" x14ac:dyDescent="0.3"/>
    <row r="23" spans="1:14" ht="15.75" thickTop="1" x14ac:dyDescent="0.25">
      <c r="A23" s="193"/>
      <c r="M23" s="194" t="s">
        <v>179</v>
      </c>
      <c r="N23" s="195"/>
    </row>
    <row r="24" spans="1:14" x14ac:dyDescent="0.25">
      <c r="A24" s="193"/>
      <c r="M24" s="196"/>
      <c r="N24" s="197"/>
    </row>
    <row r="25" spans="1:14" ht="15.75" thickBot="1" x14ac:dyDescent="0.3">
      <c r="A25" s="193"/>
      <c r="M25" s="198"/>
      <c r="N25" s="199"/>
    </row>
    <row r="26" spans="1:14" ht="15.75" thickTop="1" x14ac:dyDescent="0.25">
      <c r="A26" s="193"/>
    </row>
    <row r="27" spans="1:14" x14ac:dyDescent="0.25">
      <c r="A27" s="193"/>
    </row>
    <row r="28" spans="1:14" x14ac:dyDescent="0.25">
      <c r="A28" s="193"/>
    </row>
    <row r="29" spans="1:14" x14ac:dyDescent="0.25">
      <c r="A29" s="193"/>
    </row>
    <row r="30" spans="1:14" x14ac:dyDescent="0.25">
      <c r="A30" s="193"/>
    </row>
    <row r="31" spans="1:14" x14ac:dyDescent="0.25">
      <c r="A31" s="193"/>
    </row>
    <row r="32" spans="1:14" x14ac:dyDescent="0.25">
      <c r="A32" s="193"/>
    </row>
    <row r="33" spans="1:14" x14ac:dyDescent="0.25">
      <c r="A33" s="193"/>
    </row>
    <row r="34" spans="1:14" x14ac:dyDescent="0.25">
      <c r="A34" s="193"/>
    </row>
    <row r="35" spans="1:14" ht="15.75" thickBot="1" x14ac:dyDescent="0.3"/>
    <row r="36" spans="1:14" ht="15.75" thickTop="1" x14ac:dyDescent="0.25">
      <c r="A36" s="193"/>
      <c r="M36" s="194" t="s">
        <v>179</v>
      </c>
      <c r="N36" s="195"/>
    </row>
    <row r="37" spans="1:14" x14ac:dyDescent="0.25">
      <c r="A37" s="193"/>
      <c r="M37" s="196"/>
      <c r="N37" s="197"/>
    </row>
    <row r="38" spans="1:14" ht="15.75" thickBot="1" x14ac:dyDescent="0.3">
      <c r="A38" s="193"/>
      <c r="M38" s="198"/>
      <c r="N38" s="199"/>
    </row>
    <row r="39" spans="1:14" ht="15.75" thickTop="1" x14ac:dyDescent="0.25">
      <c r="A39" s="193"/>
    </row>
    <row r="40" spans="1:14" x14ac:dyDescent="0.25">
      <c r="A40" s="193"/>
    </row>
    <row r="41" spans="1:14" x14ac:dyDescent="0.25">
      <c r="A41" s="193"/>
    </row>
    <row r="42" spans="1:14" x14ac:dyDescent="0.25">
      <c r="A42" s="193"/>
    </row>
    <row r="43" spans="1:14" x14ac:dyDescent="0.25">
      <c r="A43" s="193"/>
    </row>
    <row r="44" spans="1:14" x14ac:dyDescent="0.25">
      <c r="A44" s="193"/>
    </row>
    <row r="45" spans="1:14" x14ac:dyDescent="0.25">
      <c r="A45" s="193"/>
    </row>
    <row r="46" spans="1:14" x14ac:dyDescent="0.25">
      <c r="A46" s="193"/>
    </row>
    <row r="47" spans="1:14" x14ac:dyDescent="0.25">
      <c r="A47" s="193"/>
    </row>
    <row r="48" spans="1:14" ht="15.75" thickBot="1" x14ac:dyDescent="0.3"/>
    <row r="49" spans="1:14" ht="15.75" thickTop="1" x14ac:dyDescent="0.25">
      <c r="A49" s="193"/>
      <c r="M49" s="194" t="s">
        <v>179</v>
      </c>
      <c r="N49" s="195"/>
    </row>
    <row r="50" spans="1:14" x14ac:dyDescent="0.25">
      <c r="A50" s="193"/>
      <c r="M50" s="196"/>
      <c r="N50" s="197"/>
    </row>
    <row r="51" spans="1:14" ht="15.75" thickBot="1" x14ac:dyDescent="0.3">
      <c r="A51" s="193"/>
      <c r="M51" s="198"/>
      <c r="N51" s="199"/>
    </row>
    <row r="52" spans="1:14" ht="15.75" thickTop="1" x14ac:dyDescent="0.25">
      <c r="A52" s="193"/>
    </row>
    <row r="53" spans="1:14" x14ac:dyDescent="0.25">
      <c r="A53" s="193"/>
    </row>
    <row r="54" spans="1:14" x14ac:dyDescent="0.25">
      <c r="A54" s="193"/>
    </row>
    <row r="55" spans="1:14" x14ac:dyDescent="0.25">
      <c r="A55" s="193"/>
    </row>
    <row r="56" spans="1:14" x14ac:dyDescent="0.25">
      <c r="A56" s="193"/>
    </row>
    <row r="57" spans="1:14" x14ac:dyDescent="0.25">
      <c r="A57" s="193"/>
    </row>
    <row r="58" spans="1:14" x14ac:dyDescent="0.25">
      <c r="A58" s="193"/>
    </row>
    <row r="59" spans="1:14" x14ac:dyDescent="0.25">
      <c r="A59" s="193"/>
    </row>
    <row r="60" spans="1:14" x14ac:dyDescent="0.25">
      <c r="A60" s="193"/>
    </row>
  </sheetData>
  <mergeCells count="10">
    <mergeCell ref="A49:A60"/>
    <mergeCell ref="M10:N12"/>
    <mergeCell ref="M23:N25"/>
    <mergeCell ref="M36:N38"/>
    <mergeCell ref="M49:N51"/>
    <mergeCell ref="B3:B4"/>
    <mergeCell ref="L3:L4"/>
    <mergeCell ref="A10:A21"/>
    <mergeCell ref="A23:A34"/>
    <mergeCell ref="A36:A47"/>
  </mergeCells>
  <hyperlinks>
    <hyperlink ref="M10:N12" location="'ANALISIS POR PROCESOS'!A2" tooltip="PULSE AQUI PARA REGRESAR" display="PULSE AQUÍ PARA  REGRESAR"/>
    <hyperlink ref="M49:N51" location="'ANALISIS POR PROCESOS'!A120" display="PULSE AQUÍ PARA  REGRESAR"/>
    <hyperlink ref="M36:N38" location="'ANALISIS POR PROCESOS'!A81" display="PULSE AQUÍ PARA  REGRESAR"/>
    <hyperlink ref="M23:N25" location="'ANALISIS POR PROCESOS'!A51" display="PULSE AQUÍ PARA  REGRESAR"/>
  </hyperlink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GESTION DIRECTIVA</vt:lpstr>
      <vt:lpstr>GESTION ACADÉMICA</vt:lpstr>
      <vt:lpstr>GESTION ADMINISTRATIVA</vt:lpstr>
      <vt:lpstr>GESTION DE LA COMUNIDAD</vt:lpstr>
      <vt:lpstr>ANALISIS POR PROCESOS</vt:lpstr>
      <vt:lpstr>ANALISIS POR GESTION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PPINERES</dc:creator>
  <cp:lastModifiedBy>JPOSADA</cp:lastModifiedBy>
  <cp:lastPrinted>2017-07-26T20:04:21Z</cp:lastPrinted>
  <dcterms:created xsi:type="dcterms:W3CDTF">2011-01-18T14:20:37Z</dcterms:created>
  <dcterms:modified xsi:type="dcterms:W3CDTF">2017-09-07T17:01:40Z</dcterms:modified>
</cp:coreProperties>
</file>